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КОРЯГИНА\СОВЕТ\Совет 27.04.23\"/>
    </mc:Choice>
  </mc:AlternateContent>
  <bookViews>
    <workbookView xWindow="-105" yWindow="-105" windowWidth="23250" windowHeight="12600" tabRatio="799"/>
  </bookViews>
  <sheets>
    <sheet name="ведомственная стр-ра" sheetId="14" r:id="rId1"/>
  </sheets>
  <definedNames>
    <definedName name="_xlnm._FilterDatabase" localSheetId="0" hidden="1">'ведомственная стр-ра'!$B$7:$K$161</definedName>
    <definedName name="_xlnm.Print_Area" localSheetId="0">'ведомственная стр-ра'!$B$1:$N$163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4" l="1"/>
  <c r="J11" i="14" s="1"/>
  <c r="J15" i="14"/>
  <c r="J17" i="14"/>
  <c r="J19" i="14"/>
  <c r="J24" i="14"/>
  <c r="J26" i="14"/>
  <c r="J30" i="14"/>
  <c r="J35" i="14"/>
  <c r="J39" i="14"/>
  <c r="J43" i="14"/>
  <c r="J46" i="14"/>
  <c r="J48" i="14"/>
  <c r="J50" i="14"/>
  <c r="J52" i="14"/>
  <c r="J54" i="14"/>
  <c r="J56" i="14"/>
  <c r="J60" i="14"/>
  <c r="J62" i="14"/>
  <c r="J66" i="14"/>
  <c r="J65" i="14" s="1"/>
  <c r="J69" i="14"/>
  <c r="J72" i="14"/>
  <c r="J75" i="14"/>
  <c r="J74" i="14" s="1"/>
  <c r="J79" i="14"/>
  <c r="J81" i="14"/>
  <c r="J83" i="14"/>
  <c r="J85" i="14"/>
  <c r="J87" i="14"/>
  <c r="J90" i="14"/>
  <c r="J92" i="14"/>
  <c r="J95" i="14"/>
  <c r="J97" i="14"/>
  <c r="J101" i="14"/>
  <c r="J103" i="14"/>
  <c r="J106" i="14"/>
  <c r="J108" i="14"/>
  <c r="J111" i="14"/>
  <c r="J113" i="14"/>
  <c r="J117" i="14"/>
  <c r="J119" i="14"/>
  <c r="J121" i="14"/>
  <c r="J123" i="14"/>
  <c r="J126" i="14"/>
  <c r="J125" i="14" s="1"/>
  <c r="J131" i="14"/>
  <c r="J133" i="14"/>
  <c r="J136" i="14"/>
  <c r="J135" i="14" s="1"/>
  <c r="J139" i="14"/>
  <c r="J141" i="14"/>
  <c r="J138" i="14" s="1"/>
  <c r="J145" i="14"/>
  <c r="J147" i="14"/>
  <c r="J149" i="14"/>
  <c r="J155" i="14"/>
  <c r="J154" i="14" s="1"/>
  <c r="J158" i="14"/>
  <c r="J157" i="14" s="1"/>
  <c r="K160" i="14"/>
  <c r="K159" i="14"/>
  <c r="K156" i="14"/>
  <c r="K152" i="14"/>
  <c r="K151" i="14"/>
  <c r="K150" i="14"/>
  <c r="K148" i="14"/>
  <c r="K146" i="14"/>
  <c r="K142" i="14"/>
  <c r="K140" i="14"/>
  <c r="K137" i="14"/>
  <c r="K134" i="14"/>
  <c r="K132" i="14"/>
  <c r="K128" i="14"/>
  <c r="K127" i="14"/>
  <c r="K124" i="14"/>
  <c r="K122" i="14"/>
  <c r="K120" i="14"/>
  <c r="K118" i="14"/>
  <c r="K114" i="14"/>
  <c r="K112" i="14"/>
  <c r="K109" i="14"/>
  <c r="K107" i="14"/>
  <c r="K104" i="14"/>
  <c r="K102" i="14"/>
  <c r="K98" i="14"/>
  <c r="K96" i="14"/>
  <c r="K94" i="14"/>
  <c r="K93" i="14"/>
  <c r="K91" i="14"/>
  <c r="K89" i="14"/>
  <c r="K88" i="14"/>
  <c r="K86" i="14"/>
  <c r="K84" i="14"/>
  <c r="K82" i="14"/>
  <c r="K80" i="14"/>
  <c r="K76" i="14"/>
  <c r="K73" i="14"/>
  <c r="K71" i="14"/>
  <c r="K70" i="14"/>
  <c r="K67" i="14"/>
  <c r="K63" i="14"/>
  <c r="K61" i="14"/>
  <c r="K57" i="14"/>
  <c r="K55" i="14"/>
  <c r="K53" i="14"/>
  <c r="K51" i="14"/>
  <c r="K49" i="14"/>
  <c r="K47" i="14"/>
  <c r="K44" i="14"/>
  <c r="K41" i="14"/>
  <c r="K40" i="14"/>
  <c r="K38" i="14"/>
  <c r="K37" i="14"/>
  <c r="K36" i="14"/>
  <c r="K31" i="14"/>
  <c r="K27" i="14"/>
  <c r="K25" i="14"/>
  <c r="K22" i="14"/>
  <c r="K21" i="14"/>
  <c r="K20" i="14"/>
  <c r="K18" i="14"/>
  <c r="K16" i="14"/>
  <c r="K13" i="14"/>
  <c r="J144" i="14" l="1"/>
  <c r="J143" i="14" s="1"/>
  <c r="J130" i="14"/>
  <c r="J116" i="14"/>
  <c r="J115" i="14" s="1"/>
  <c r="J78" i="14"/>
  <c r="J59" i="14"/>
  <c r="J23" i="14"/>
  <c r="J129" i="14"/>
  <c r="J45" i="14"/>
  <c r="J77" i="14"/>
  <c r="J153" i="14"/>
  <c r="J100" i="14"/>
  <c r="J110" i="14"/>
  <c r="J14" i="14"/>
  <c r="J105" i="14"/>
  <c r="J29" i="14"/>
  <c r="J34" i="14"/>
  <c r="J58" i="14"/>
  <c r="J68" i="14"/>
  <c r="J42" i="14"/>
  <c r="J99" i="14" l="1"/>
  <c r="J28" i="14"/>
  <c r="J10" i="14"/>
  <c r="J33" i="14"/>
  <c r="J64" i="14"/>
  <c r="I66" i="14"/>
  <c r="I60" i="14"/>
  <c r="K60" i="14" s="1"/>
  <c r="I62" i="14"/>
  <c r="K62" i="14" s="1"/>
  <c r="I155" i="14"/>
  <c r="I147" i="14"/>
  <c r="K147" i="14" s="1"/>
  <c r="I145" i="14"/>
  <c r="K145" i="14" s="1"/>
  <c r="I141" i="14"/>
  <c r="K141" i="14" s="1"/>
  <c r="I139" i="14"/>
  <c r="K139" i="14" s="1"/>
  <c r="I136" i="14"/>
  <c r="I133" i="14"/>
  <c r="K133" i="14" s="1"/>
  <c r="I131" i="14"/>
  <c r="K131" i="14" s="1"/>
  <c r="I123" i="14"/>
  <c r="K123" i="14" s="1"/>
  <c r="I121" i="14"/>
  <c r="K121" i="14" s="1"/>
  <c r="I119" i="14"/>
  <c r="K119" i="14" s="1"/>
  <c r="I117" i="14"/>
  <c r="K117" i="14" s="1"/>
  <c r="I113" i="14"/>
  <c r="K113" i="14" s="1"/>
  <c r="I111" i="14"/>
  <c r="K111" i="14" s="1"/>
  <c r="I108" i="14"/>
  <c r="K108" i="14" s="1"/>
  <c r="I106" i="14"/>
  <c r="K106" i="14" s="1"/>
  <c r="I103" i="14"/>
  <c r="K103" i="14" s="1"/>
  <c r="I101" i="14"/>
  <c r="K101" i="14" s="1"/>
  <c r="I97" i="14"/>
  <c r="K97" i="14" s="1"/>
  <c r="I95" i="14"/>
  <c r="K95" i="14" s="1"/>
  <c r="I90" i="14"/>
  <c r="K90" i="14" s="1"/>
  <c r="I85" i="14"/>
  <c r="K85" i="14" s="1"/>
  <c r="I83" i="14"/>
  <c r="K83" i="14" s="1"/>
  <c r="I81" i="14"/>
  <c r="K81" i="14" s="1"/>
  <c r="I79" i="14"/>
  <c r="K79" i="14" s="1"/>
  <c r="I75" i="14"/>
  <c r="I72" i="14"/>
  <c r="K72" i="14" s="1"/>
  <c r="I56" i="14"/>
  <c r="K56" i="14" s="1"/>
  <c r="I54" i="14"/>
  <c r="K54" i="14" s="1"/>
  <c r="I52" i="14"/>
  <c r="K52" i="14" s="1"/>
  <c r="I50" i="14"/>
  <c r="K50" i="14" s="1"/>
  <c r="I48" i="14"/>
  <c r="K48" i="14" s="1"/>
  <c r="I46" i="14"/>
  <c r="K46" i="14" s="1"/>
  <c r="I43" i="14"/>
  <c r="I30" i="14"/>
  <c r="I26" i="14"/>
  <c r="K26" i="14" s="1"/>
  <c r="I24" i="14"/>
  <c r="K24" i="14" s="1"/>
  <c r="I17" i="14"/>
  <c r="K17" i="14" s="1"/>
  <c r="I15" i="14"/>
  <c r="K15" i="14" s="1"/>
  <c r="I12" i="14"/>
  <c r="I29" i="14" l="1"/>
  <c r="K30" i="14"/>
  <c r="I42" i="14"/>
  <c r="K42" i="14" s="1"/>
  <c r="K43" i="14"/>
  <c r="I74" i="14"/>
  <c r="K74" i="14" s="1"/>
  <c r="K75" i="14"/>
  <c r="I135" i="14"/>
  <c r="K135" i="14" s="1"/>
  <c r="K136" i="14"/>
  <c r="I154" i="14"/>
  <c r="K154" i="14" s="1"/>
  <c r="K155" i="14"/>
  <c r="J9" i="14"/>
  <c r="I11" i="14"/>
  <c r="K11" i="14" s="1"/>
  <c r="K12" i="14"/>
  <c r="I65" i="14"/>
  <c r="K65" i="14" s="1"/>
  <c r="K66" i="14"/>
  <c r="J32" i="14"/>
  <c r="I100" i="14"/>
  <c r="K100" i="14" s="1"/>
  <c r="I110" i="14"/>
  <c r="K110" i="14" s="1"/>
  <c r="I116" i="14"/>
  <c r="K116" i="14" s="1"/>
  <c r="I19" i="14"/>
  <c r="I35" i="14"/>
  <c r="K35" i="14" s="1"/>
  <c r="I69" i="14"/>
  <c r="I87" i="14"/>
  <c r="K87" i="14" s="1"/>
  <c r="I149" i="14"/>
  <c r="K149" i="14" s="1"/>
  <c r="I105" i="14"/>
  <c r="K105" i="14" s="1"/>
  <c r="I138" i="14"/>
  <c r="K138" i="14" s="1"/>
  <c r="I126" i="14"/>
  <c r="I39" i="14"/>
  <c r="K39" i="14" s="1"/>
  <c r="I59" i="14"/>
  <c r="I92" i="14"/>
  <c r="K92" i="14" s="1"/>
  <c r="I130" i="14"/>
  <c r="K130" i="14" s="1"/>
  <c r="I45" i="14"/>
  <c r="K45" i="14" s="1"/>
  <c r="I23" i="14"/>
  <c r="K23" i="14" s="1"/>
  <c r="I158" i="14"/>
  <c r="I58" i="14" l="1"/>
  <c r="K58" i="14" s="1"/>
  <c r="K59" i="14"/>
  <c r="I14" i="14"/>
  <c r="K14" i="14" s="1"/>
  <c r="K19" i="14"/>
  <c r="I28" i="14"/>
  <c r="K28" i="14" s="1"/>
  <c r="K29" i="14"/>
  <c r="I125" i="14"/>
  <c r="K125" i="14" s="1"/>
  <c r="K126" i="14"/>
  <c r="I157" i="14"/>
  <c r="K158" i="14"/>
  <c r="I68" i="14"/>
  <c r="K69" i="14"/>
  <c r="J161" i="14"/>
  <c r="I129" i="14"/>
  <c r="K129" i="14" s="1"/>
  <c r="I144" i="14"/>
  <c r="I34" i="14"/>
  <c r="I10" i="14"/>
  <c r="I78" i="14"/>
  <c r="I99" i="14"/>
  <c r="K99" i="14" s="1"/>
  <c r="I9" i="14" l="1"/>
  <c r="K9" i="14" s="1"/>
  <c r="K10" i="14"/>
  <c r="I153" i="14"/>
  <c r="K153" i="14" s="1"/>
  <c r="K157" i="14"/>
  <c r="I64" i="14"/>
  <c r="K64" i="14" s="1"/>
  <c r="K68" i="14"/>
  <c r="I115" i="14"/>
  <c r="K115" i="14" s="1"/>
  <c r="I33" i="14"/>
  <c r="K33" i="14" s="1"/>
  <c r="K34" i="14"/>
  <c r="I77" i="14"/>
  <c r="K77" i="14" s="1"/>
  <c r="K78" i="14"/>
  <c r="I143" i="14"/>
  <c r="K143" i="14" s="1"/>
  <c r="K144" i="14"/>
  <c r="I32" i="14" l="1"/>
  <c r="I161" i="14" s="1"/>
  <c r="K161" i="14" s="1"/>
  <c r="K32" i="14" l="1"/>
</calcChain>
</file>

<file path=xl/sharedStrings.xml><?xml version="1.0" encoding="utf-8"?>
<sst xmlns="http://schemas.openxmlformats.org/spreadsheetml/2006/main" count="405" uniqueCount="164">
  <si>
    <t>Наименование</t>
  </si>
  <si>
    <t>Код целевой статьи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</si>
  <si>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</si>
  <si>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</si>
  <si>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</si>
  <si>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</si>
  <si>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</si>
  <si>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</si>
  <si>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</si>
  <si>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</si>
  <si>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</si>
  <si>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</si>
  <si>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</si>
  <si>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</si>
  <si>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</si>
  <si>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</si>
  <si>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</si>
  <si>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</si>
  <si>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</si>
  <si>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</si>
  <si>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</si>
  <si>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</si>
  <si>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</si>
  <si>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</si>
  <si>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</si>
  <si>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</si>
  <si>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</si>
  <si>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</si>
  <si>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</si>
  <si>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</si>
  <si>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</si>
  <si>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</si>
  <si>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</si>
  <si>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</si>
  <si>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0500</t>
  </si>
  <si>
    <t>Благоустройство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</si>
  <si>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</si>
  <si>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</si>
  <si>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</si>
  <si>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</si>
  <si>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</si>
  <si>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</si>
  <si>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</si>
  <si>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</si>
  <si>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</si>
  <si>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</si>
  <si>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</si>
  <si>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</si>
  <si>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</si>
  <si>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</si>
  <si>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</si>
  <si>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</si>
  <si>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</si>
  <si>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</si>
  <si>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</si>
  <si>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</si>
  <si>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</si>
  <si>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</si>
  <si>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</si>
  <si>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</si>
  <si>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</si>
  <si>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</si>
  <si>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</si>
  <si>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</si>
  <si>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</si>
  <si>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</si>
  <si>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</si>
  <si>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</si>
  <si>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</si>
  <si>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</si>
  <si>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</si>
  <si>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</si>
  <si>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</si>
  <si>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</si>
  <si>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</si>
  <si>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</si>
  <si>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</si>
  <si>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</si>
  <si>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</si>
  <si>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</si>
  <si>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</si>
  <si>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</si>
  <si>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</si>
  <si>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</si>
  <si>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</si>
  <si>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</si>
  <si>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</si>
  <si>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</si>
  <si>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</si>
  <si>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</si>
  <si>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</si>
  <si>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0804</t>
  </si>
  <si>
    <t xml:space="preserve">Другие вопросы в области культуры, кинематографии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</si>
  <si>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</si>
  <si>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</si>
  <si>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</si>
  <si>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</si>
  <si>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</si>
  <si>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</si>
  <si>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</si>
  <si>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</si>
  <si>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</si>
  <si>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</si>
  <si>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</si>
  <si>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</si>
  <si>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</si>
  <si>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</si>
  <si>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</si>
  <si>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</si>
  <si>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</si>
  <si>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</si>
  <si>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</si>
  <si>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</si>
  <si>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</si>
  <si>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</si>
  <si>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</si>
  <si>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</si>
  <si>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0400000190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</si>
  <si>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</si>
  <si>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</si>
  <si>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</si>
  <si>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</si>
  <si>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</si>
  <si>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</si>
  <si>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</si>
  <si>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</si>
  <si>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</si>
  <si>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</si>
  <si>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</si>
  <si>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</si>
  <si>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</si>
  <si>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</si>
  <si>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</si>
  <si>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</si>
  <si>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</si>
  <si>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</si>
  <si>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</si>
  <si>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</si>
  <si>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</si>
  <si>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</si>
  <si>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</si>
  <si>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</si>
  <si>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</si>
  <si>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</si>
  <si>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</si>
  <si>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</si>
  <si>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0920000075</t>
  </si>
  <si>
    <t>7950000140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</si>
  <si>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</si>
  <si>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</si>
  <si>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7950000167</t>
  </si>
  <si>
    <t xml:space="preserve"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
</t>
  </si>
  <si>
    <t>Исполнение судебных актов судебных органов</t>
  </si>
  <si>
    <t>0920000079</t>
  </si>
  <si>
    <t>Иные бюджтеные ассигнования</t>
  </si>
  <si>
    <t>Исполнено на отчетную дату, тыс.руб.</t>
  </si>
  <si>
    <t>% исполнения</t>
  </si>
  <si>
    <t>Приложение №2 к Решению МС МО г.Петергоф</t>
  </si>
  <si>
    <t>Показатели расходов бюджета муниципального образования город Петергоф</t>
  </si>
  <si>
    <t xml:space="preserve">за 2022 год по ведомственной структуре расходов </t>
  </si>
  <si>
    <t>Утверждено на 2022 год, тыс. руб.</t>
  </si>
  <si>
    <t>Код раздела, подраздела</t>
  </si>
  <si>
    <r>
      <t xml:space="preserve">Код </t>
    </r>
    <r>
      <rPr>
        <b/>
        <sz val="11"/>
        <color theme="1"/>
        <rFont val="Times New Roman"/>
        <family val="1"/>
        <charset val="204"/>
      </rPr>
      <t>ГРБС</t>
    </r>
  </si>
  <si>
    <t>от 27.04.2023 г. №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</si>
</sst>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0" fontId="2" fillId="2" borderId="0" xfId="0" applyFont="1" applyFill="1"/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4" fillId="0" borderId="0" xfId="0" applyNumberFormat="1" applyFont="1" applyFill="1"/>
    <xf numFmtId="0" fontId="2" fillId="2" borderId="1" xfId="0" applyFont="1" applyFill="1" applyBorder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 wrapText="1"/>
    </xf>
    <xf numFmtId="164" fontId="2" fillId="2" borderId="0" xfId="0" applyNumberFormat="1" applyFont="1" applyFill="1"/>
    <xf numFmtId="0" fontId="1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2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2" fontId="4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164" fontId="11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/>
    <xf numFmtId="165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/>
    <xf numFmtId="165" fontId="8" fillId="0" borderId="1" xfId="0" applyNumberFormat="1" applyFont="1" applyFill="1" applyBorder="1"/>
    <xf numFmtId="0" fontId="6" fillId="0" borderId="1" xfId="0" applyFont="1" applyFill="1" applyBorder="1"/>
    <xf numFmtId="164" fontId="7" fillId="0" borderId="1" xfId="0" applyNumberFormat="1" applyFont="1" applyFill="1" applyBorder="1"/>
    <xf numFmtId="164" fontId="6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5" fontId="7" fillId="0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15" fillId="2" borderId="1" xfId="0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13" fillId="0" borderId="1" xfId="0" applyFont="1" applyFill="1" applyBorder="1"/>
    <xf numFmtId="0" fontId="15" fillId="0" borderId="1" xfId="0" applyFont="1" applyFill="1" applyBorder="1"/>
    <xf numFmtId="49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4" fontId="6" fillId="2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/>
    <xf numFmtId="164" fontId="7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horizontal="left" vertical="distributed" wrapText="1"/>
    </xf>
    <xf numFmtId="0" fontId="6" fillId="2" borderId="1" xfId="0" applyFont="1" applyFill="1" applyBorder="1" applyAlignment="1">
      <alignment horizontal="left" vertical="distributed"/>
    </xf>
    <xf numFmtId="0" fontId="7" fillId="2" borderId="1" xfId="0" applyFont="1" applyFill="1" applyBorder="1" applyAlignment="1">
      <alignment horizontal="left" vertical="distributed" wrapText="1"/>
    </xf>
    <xf numFmtId="0" fontId="12" fillId="2" borderId="1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 vertical="distributed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/>
    </xf>
    <xf numFmtId="0" fontId="9" fillId="2" borderId="1" xfId="0" applyFont="1" applyFill="1" applyBorder="1" applyAlignment="1">
      <alignment horizontal="left" vertical="distributed"/>
    </xf>
    <xf numFmtId="0" fontId="8" fillId="2" borderId="1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distributed"/>
    </xf>
    <xf numFmtId="0" fontId="15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0" fontId="7" fillId="2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distributed" wrapText="1"/>
    </xf>
    <xf numFmtId="0" fontId="7" fillId="2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distributed"/>
    </xf>
    <xf numFmtId="0" fontId="1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distributed"/>
    </xf>
    <xf numFmtId="49" fontId="8" fillId="2" borderId="1" xfId="0" applyNumberFormat="1" applyFont="1" applyFill="1" applyBorder="1" applyAlignment="1">
      <alignment horizontal="left" vertical="distributed"/>
    </xf>
    <xf numFmtId="0" fontId="13" fillId="0" borderId="1" xfId="0" applyFont="1" applyFill="1" applyBorder="1" applyAlignment="1">
      <alignment horizontal="left" vertical="distributed" wrapText="1"/>
    </xf>
    <xf numFmtId="0" fontId="9" fillId="2" borderId="1" xfId="0" applyFont="1" applyFill="1" applyBorder="1" applyAlignment="1">
      <alignment horizontal="left" vertical="justify" wrapText="1"/>
    </xf>
    <xf numFmtId="0" fontId="6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justify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 shrinkToFit="1"/>
    </xf>
    <xf numFmtId="0" fontId="6" fillId="0" borderId="0" xfId="0" applyFont="1" applyFill="1" applyAlignment="1">
      <alignment horizontal="left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justify" wrapTex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U176"/>
  <sheetViews>
    <sheetView tabSelected="1" zoomScaleNormal="100" zoomScaleSheetLayoutView="100" workbookViewId="0">
      <selection activeCell="B5" sqref="B5:K5"/>
    </sheetView>
  </sheetViews>
  <sheetFormatPr defaultColWidth="9.140625" defaultRowHeight="15.75" x14ac:dyDescent="0.25"/>
  <cols>
    <col min="1" max="1" width="9.140625" style="1"/>
    <col min="2" max="3" width="9.140625" style="11"/>
    <col min="4" max="4" width="19.7109375" style="11" customWidth="1"/>
    <col min="5" max="5" width="5.28515625" style="12" customWidth="1"/>
    <col min="6" max="6" width="6.5703125" style="12" customWidth="1"/>
    <col min="7" max="7" width="12.28515625" style="12" customWidth="1"/>
    <col min="8" max="8" width="5.5703125" style="12" customWidth="1"/>
    <col min="9" max="9" width="10.140625" style="1" customWidth="1"/>
    <col min="10" max="10" width="9.5703125" style="1" customWidth="1"/>
    <col min="11" max="11" width="8.85546875" style="1" customWidth="1"/>
    <col min="12" max="12" width="10" style="1" bestFit="1" customWidth="1"/>
    <col min="13" max="13" width="9.140625" style="1"/>
    <col min="14" max="14" width="13.85546875" style="9" customWidth="1"/>
    <col min="15" max="15" width="9.140625" style="9"/>
    <col min="16" max="16384" width="9.140625" style="1"/>
  </cols>
  <sheetData>
    <row r="1" spans="2:15" x14ac:dyDescent="0.25">
      <c r="B1" s="159" t="s">
        <v>157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5" ht="14.25" customHeight="1" x14ac:dyDescent="0.25">
      <c r="B2" s="159" t="s">
        <v>163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5" ht="15" customHeight="1" x14ac:dyDescent="0.25">
      <c r="B3" s="33"/>
      <c r="C3" s="33"/>
      <c r="D3" s="154"/>
      <c r="E3" s="154"/>
      <c r="F3" s="154"/>
      <c r="G3" s="154"/>
      <c r="H3" s="154"/>
      <c r="I3" s="154"/>
      <c r="J3" s="34"/>
      <c r="K3" s="34"/>
    </row>
    <row r="4" spans="2:15" ht="15" customHeight="1" x14ac:dyDescent="0.25">
      <c r="B4" s="160" t="s">
        <v>158</v>
      </c>
      <c r="C4" s="160"/>
      <c r="D4" s="160"/>
      <c r="E4" s="160"/>
      <c r="F4" s="160"/>
      <c r="G4" s="160"/>
      <c r="H4" s="160"/>
      <c r="I4" s="160"/>
      <c r="J4" s="160"/>
      <c r="K4" s="160"/>
    </row>
    <row r="5" spans="2:15" ht="14.45" customHeight="1" x14ac:dyDescent="0.25">
      <c r="B5" s="161" t="s">
        <v>159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5" s="2" customFormat="1" ht="16.149999999999999" customHeight="1" x14ac:dyDescent="0.25">
      <c r="B6" s="162"/>
      <c r="C6" s="162"/>
      <c r="D6" s="162"/>
      <c r="E6" s="162"/>
      <c r="F6" s="162"/>
      <c r="G6" s="162"/>
      <c r="H6" s="162"/>
      <c r="I6" s="162"/>
      <c r="J6" s="35"/>
      <c r="K6" s="35"/>
      <c r="N6" s="22"/>
      <c r="O6" s="22"/>
    </row>
    <row r="7" spans="2:15" s="19" customFormat="1" ht="81.75" customHeight="1" x14ac:dyDescent="0.25">
      <c r="B7" s="163" t="s">
        <v>0</v>
      </c>
      <c r="C7" s="164"/>
      <c r="D7" s="164"/>
      <c r="E7" s="165" t="s">
        <v>39</v>
      </c>
      <c r="F7" s="165"/>
      <c r="G7" s="165"/>
      <c r="H7" s="165"/>
      <c r="I7" s="166" t="s">
        <v>160</v>
      </c>
      <c r="J7" s="158" t="s">
        <v>155</v>
      </c>
      <c r="K7" s="158" t="s">
        <v>156</v>
      </c>
      <c r="N7" s="23"/>
      <c r="O7" s="23"/>
    </row>
    <row r="8" spans="2:15" s="20" customFormat="1" ht="108.6" hidden="1" customHeight="1" x14ac:dyDescent="0.25">
      <c r="B8" s="164"/>
      <c r="C8" s="164"/>
      <c r="D8" s="164"/>
      <c r="E8" s="36" t="s">
        <v>162</v>
      </c>
      <c r="F8" s="36" t="s">
        <v>161</v>
      </c>
      <c r="G8" s="36" t="s">
        <v>1</v>
      </c>
      <c r="H8" s="36" t="s">
        <v>54</v>
      </c>
      <c r="I8" s="167"/>
      <c r="J8" s="158"/>
      <c r="K8" s="158"/>
      <c r="N8" s="24"/>
      <c r="O8" s="24"/>
    </row>
    <row r="9" spans="2:15" ht="48.75" hidden="1" customHeight="1" x14ac:dyDescent="0.25">
      <c r="B9" s="153" t="s">
        <v>96</v>
      </c>
      <c r="C9" s="153"/>
      <c r="D9" s="153"/>
      <c r="E9" s="37">
        <v>901</v>
      </c>
      <c r="F9" s="38"/>
      <c r="G9" s="39"/>
      <c r="H9" s="38"/>
      <c r="I9" s="40">
        <f>SUM(I10+I28)</f>
        <v>6566.6</v>
      </c>
      <c r="J9" s="41">
        <f>SUM(J10+J28)</f>
        <v>6541.5</v>
      </c>
      <c r="K9" s="42">
        <f>SUM(J9/I9)</f>
        <v>0.99617762616879357</v>
      </c>
    </row>
    <row r="10" spans="2:15" ht="31.5" hidden="1" customHeight="1" x14ac:dyDescent="0.25">
      <c r="B10" s="118" t="s">
        <v>41</v>
      </c>
      <c r="C10" s="118"/>
      <c r="D10" s="118"/>
      <c r="E10" s="37">
        <v>901</v>
      </c>
      <c r="F10" s="43" t="s">
        <v>2</v>
      </c>
      <c r="G10" s="37"/>
      <c r="H10" s="37"/>
      <c r="I10" s="44">
        <f>SUM(I11+I14+I23)</f>
        <v>6550.1</v>
      </c>
      <c r="J10" s="41">
        <f>SUM(J11+J14+J23)</f>
        <v>6525</v>
      </c>
      <c r="K10" s="42">
        <f t="shared" ref="K10:K73" si="0">SUM(J10/I10)</f>
        <v>0.99616799743515361</v>
      </c>
    </row>
    <row r="11" spans="2:15" s="2" customFormat="1" ht="52.9" hidden="1" customHeight="1" x14ac:dyDescent="0.25">
      <c r="B11" s="132" t="s">
        <v>3</v>
      </c>
      <c r="C11" s="132"/>
      <c r="D11" s="132"/>
      <c r="E11" s="45">
        <v>901</v>
      </c>
      <c r="F11" s="46" t="s">
        <v>4</v>
      </c>
      <c r="G11" s="45" t="s">
        <v>86</v>
      </c>
      <c r="H11" s="45"/>
      <c r="I11" s="47">
        <f>I12</f>
        <v>1594.7</v>
      </c>
      <c r="J11" s="48">
        <f>SUM(J12)</f>
        <v>1591.5</v>
      </c>
      <c r="K11" s="42">
        <f t="shared" si="0"/>
        <v>0.99799335298175207</v>
      </c>
      <c r="N11" s="22"/>
      <c r="O11" s="22"/>
    </row>
    <row r="12" spans="2:15" s="3" customFormat="1" ht="42.6" hidden="1" customHeight="1" x14ac:dyDescent="0.25">
      <c r="B12" s="120" t="s">
        <v>148</v>
      </c>
      <c r="C12" s="157"/>
      <c r="D12" s="157"/>
      <c r="E12" s="49">
        <v>901</v>
      </c>
      <c r="F12" s="50" t="s">
        <v>4</v>
      </c>
      <c r="G12" s="50" t="s">
        <v>55</v>
      </c>
      <c r="H12" s="49"/>
      <c r="I12" s="51">
        <f>SUM(I13)</f>
        <v>1594.7</v>
      </c>
      <c r="J12" s="52">
        <f>SUM(J13)</f>
        <v>1591.5</v>
      </c>
      <c r="K12" s="53">
        <f t="shared" si="0"/>
        <v>0.99799335298175207</v>
      </c>
      <c r="N12" s="25"/>
      <c r="O12" s="25"/>
    </row>
    <row r="13" spans="2:15" s="3" customFormat="1" ht="95.45" hidden="1" customHeight="1" x14ac:dyDescent="0.25">
      <c r="B13" s="112" t="s">
        <v>94</v>
      </c>
      <c r="C13" s="113"/>
      <c r="D13" s="113"/>
      <c r="E13" s="54">
        <v>901</v>
      </c>
      <c r="F13" s="55" t="s">
        <v>4</v>
      </c>
      <c r="G13" s="55" t="s">
        <v>55</v>
      </c>
      <c r="H13" s="54">
        <v>100</v>
      </c>
      <c r="I13" s="56">
        <v>1594.7</v>
      </c>
      <c r="J13" s="52">
        <v>1591.5</v>
      </c>
      <c r="K13" s="53">
        <f t="shared" si="0"/>
        <v>0.99799335298175207</v>
      </c>
      <c r="N13" s="25"/>
      <c r="O13" s="25"/>
    </row>
    <row r="14" spans="2:15" ht="73.900000000000006" hidden="1" customHeight="1" x14ac:dyDescent="0.25">
      <c r="B14" s="132" t="s">
        <v>5</v>
      </c>
      <c r="C14" s="132"/>
      <c r="D14" s="132"/>
      <c r="E14" s="45">
        <v>901</v>
      </c>
      <c r="F14" s="46" t="s">
        <v>6</v>
      </c>
      <c r="G14" s="49"/>
      <c r="H14" s="49"/>
      <c r="I14" s="47">
        <f>SUM(I15+I17+I19)</f>
        <v>4819.6000000000004</v>
      </c>
      <c r="J14" s="57">
        <f>SUM(J15+J17+J19)</f>
        <v>4797.8</v>
      </c>
      <c r="K14" s="58">
        <f t="shared" si="0"/>
        <v>0.99547680305419528</v>
      </c>
    </row>
    <row r="15" spans="2:15" s="3" customFormat="1" ht="61.9" hidden="1" customHeight="1" x14ac:dyDescent="0.25">
      <c r="B15" s="120" t="s">
        <v>149</v>
      </c>
      <c r="C15" s="120"/>
      <c r="D15" s="120"/>
      <c r="E15" s="49">
        <v>901</v>
      </c>
      <c r="F15" s="50" t="s">
        <v>6</v>
      </c>
      <c r="G15" s="50" t="s">
        <v>56</v>
      </c>
      <c r="H15" s="49"/>
      <c r="I15" s="51">
        <f>SUM(I16)</f>
        <v>1354</v>
      </c>
      <c r="J15" s="52">
        <f>SUM(J16)</f>
        <v>1346.6</v>
      </c>
      <c r="K15" s="53">
        <f t="shared" si="0"/>
        <v>0.99453471196454946</v>
      </c>
      <c r="N15" s="25"/>
      <c r="O15" s="25"/>
    </row>
    <row r="16" spans="2:15" ht="84.6" hidden="1" customHeight="1" x14ac:dyDescent="0.25">
      <c r="B16" s="155" t="s">
        <v>93</v>
      </c>
      <c r="C16" s="156"/>
      <c r="D16" s="156"/>
      <c r="E16" s="54">
        <v>901</v>
      </c>
      <c r="F16" s="55" t="s">
        <v>6</v>
      </c>
      <c r="G16" s="55" t="s">
        <v>56</v>
      </c>
      <c r="H16" s="54">
        <v>100</v>
      </c>
      <c r="I16" s="56">
        <v>1354</v>
      </c>
      <c r="J16" s="59">
        <v>1346.6</v>
      </c>
      <c r="K16" s="53">
        <f t="shared" si="0"/>
        <v>0.99453471196454946</v>
      </c>
    </row>
    <row r="17" spans="2:15" s="3" customFormat="1" ht="58.15" hidden="1" customHeight="1" x14ac:dyDescent="0.25">
      <c r="B17" s="136" t="s">
        <v>85</v>
      </c>
      <c r="C17" s="136"/>
      <c r="D17" s="136"/>
      <c r="E17" s="49">
        <v>901</v>
      </c>
      <c r="F17" s="50" t="s">
        <v>6</v>
      </c>
      <c r="G17" s="50" t="s">
        <v>84</v>
      </c>
      <c r="H17" s="49"/>
      <c r="I17" s="51">
        <f>SUM(I18)</f>
        <v>292.8</v>
      </c>
      <c r="J17" s="52">
        <f>SUM(J18)</f>
        <v>290.89999999999998</v>
      </c>
      <c r="K17" s="53">
        <f t="shared" si="0"/>
        <v>0.99351092896174853</v>
      </c>
      <c r="N17" s="25"/>
      <c r="O17" s="25"/>
    </row>
    <row r="18" spans="2:15" ht="97.9" hidden="1" customHeight="1" x14ac:dyDescent="0.25">
      <c r="B18" s="112" t="s">
        <v>94</v>
      </c>
      <c r="C18" s="113"/>
      <c r="D18" s="113"/>
      <c r="E18" s="54">
        <v>901</v>
      </c>
      <c r="F18" s="55" t="s">
        <v>6</v>
      </c>
      <c r="G18" s="55" t="s">
        <v>84</v>
      </c>
      <c r="H18" s="54">
        <v>100</v>
      </c>
      <c r="I18" s="56">
        <v>292.8</v>
      </c>
      <c r="J18" s="59">
        <v>290.89999999999998</v>
      </c>
      <c r="K18" s="53">
        <f t="shared" si="0"/>
        <v>0.99351092896174853</v>
      </c>
    </row>
    <row r="19" spans="2:15" s="3" customFormat="1" ht="41.45" hidden="1" customHeight="1" x14ac:dyDescent="0.25">
      <c r="B19" s="120" t="s">
        <v>50</v>
      </c>
      <c r="C19" s="120"/>
      <c r="D19" s="120"/>
      <c r="E19" s="49">
        <v>901</v>
      </c>
      <c r="F19" s="50" t="s">
        <v>6</v>
      </c>
      <c r="G19" s="50" t="s">
        <v>57</v>
      </c>
      <c r="H19" s="49"/>
      <c r="I19" s="51">
        <f>SUM(I20+I21+I22)</f>
        <v>3172.8</v>
      </c>
      <c r="J19" s="60">
        <f>SUM(J20+J21+J22)</f>
        <v>3160.3</v>
      </c>
      <c r="K19" s="53">
        <f t="shared" si="0"/>
        <v>0.99606026222894606</v>
      </c>
      <c r="N19" s="25"/>
      <c r="O19" s="25"/>
    </row>
    <row r="20" spans="2:15" ht="97.9" hidden="1" customHeight="1" x14ac:dyDescent="0.25">
      <c r="B20" s="112" t="s">
        <v>94</v>
      </c>
      <c r="C20" s="113"/>
      <c r="D20" s="113"/>
      <c r="E20" s="54">
        <v>901</v>
      </c>
      <c r="F20" s="55" t="s">
        <v>6</v>
      </c>
      <c r="G20" s="55" t="s">
        <v>57</v>
      </c>
      <c r="H20" s="54">
        <v>100</v>
      </c>
      <c r="I20" s="56">
        <v>3091.3</v>
      </c>
      <c r="J20" s="61">
        <v>3079</v>
      </c>
      <c r="K20" s="53">
        <f t="shared" si="0"/>
        <v>0.9960210914501989</v>
      </c>
    </row>
    <row r="21" spans="2:15" ht="46.9" hidden="1" customHeight="1" x14ac:dyDescent="0.25">
      <c r="B21" s="112" t="s">
        <v>90</v>
      </c>
      <c r="C21" s="112"/>
      <c r="D21" s="112"/>
      <c r="E21" s="54">
        <v>901</v>
      </c>
      <c r="F21" s="55" t="s">
        <v>6</v>
      </c>
      <c r="G21" s="55" t="s">
        <v>57</v>
      </c>
      <c r="H21" s="54">
        <v>200</v>
      </c>
      <c r="I21" s="62">
        <v>23.5</v>
      </c>
      <c r="J21" s="59">
        <v>23.3</v>
      </c>
      <c r="K21" s="53">
        <f t="shared" si="0"/>
        <v>0.99148936170212765</v>
      </c>
    </row>
    <row r="22" spans="2:15" ht="18.600000000000001" hidden="1" customHeight="1" x14ac:dyDescent="0.25">
      <c r="B22" s="112" t="s">
        <v>44</v>
      </c>
      <c r="C22" s="112"/>
      <c r="D22" s="112"/>
      <c r="E22" s="54">
        <v>901</v>
      </c>
      <c r="F22" s="55" t="s">
        <v>6</v>
      </c>
      <c r="G22" s="55" t="s">
        <v>57</v>
      </c>
      <c r="H22" s="54">
        <v>800</v>
      </c>
      <c r="I22" s="62">
        <v>58</v>
      </c>
      <c r="J22" s="61">
        <v>58</v>
      </c>
      <c r="K22" s="53">
        <f t="shared" si="0"/>
        <v>1</v>
      </c>
    </row>
    <row r="23" spans="2:15" s="2" customFormat="1" ht="18.600000000000001" hidden="1" customHeight="1" x14ac:dyDescent="0.25">
      <c r="B23" s="110" t="s">
        <v>7</v>
      </c>
      <c r="C23" s="110"/>
      <c r="D23" s="110"/>
      <c r="E23" s="45">
        <v>901</v>
      </c>
      <c r="F23" s="46" t="s">
        <v>8</v>
      </c>
      <c r="G23" s="46"/>
      <c r="H23" s="45"/>
      <c r="I23" s="63">
        <f>SUM(I24+I26)</f>
        <v>135.80000000000001</v>
      </c>
      <c r="J23" s="57">
        <f>SUM(J24+J26)</f>
        <v>135.69999999999999</v>
      </c>
      <c r="K23" s="53">
        <f t="shared" si="0"/>
        <v>0.99926362297496296</v>
      </c>
      <c r="N23" s="22"/>
      <c r="O23" s="22"/>
    </row>
    <row r="24" spans="2:15" s="3" customFormat="1" ht="42" hidden="1" customHeight="1" x14ac:dyDescent="0.25">
      <c r="B24" s="140" t="s">
        <v>98</v>
      </c>
      <c r="C24" s="140"/>
      <c r="D24" s="140"/>
      <c r="E24" s="49">
        <v>901</v>
      </c>
      <c r="F24" s="50" t="s">
        <v>8</v>
      </c>
      <c r="G24" s="50" t="s">
        <v>70</v>
      </c>
      <c r="H24" s="49"/>
      <c r="I24" s="51">
        <f>SUM(I25)</f>
        <v>39.799999999999997</v>
      </c>
      <c r="J24" s="52">
        <f>SUM(J25)</f>
        <v>39.700000000000003</v>
      </c>
      <c r="K24" s="53">
        <f t="shared" si="0"/>
        <v>0.9974874371859298</v>
      </c>
      <c r="N24" s="25"/>
      <c r="O24" s="25"/>
    </row>
    <row r="25" spans="2:15" ht="46.9" hidden="1" customHeight="1" x14ac:dyDescent="0.25">
      <c r="B25" s="112" t="s">
        <v>90</v>
      </c>
      <c r="C25" s="112"/>
      <c r="D25" s="112"/>
      <c r="E25" s="54">
        <v>901</v>
      </c>
      <c r="F25" s="55" t="s">
        <v>8</v>
      </c>
      <c r="G25" s="55" t="s">
        <v>70</v>
      </c>
      <c r="H25" s="54">
        <v>200</v>
      </c>
      <c r="I25" s="56">
        <v>39.799999999999997</v>
      </c>
      <c r="J25" s="59">
        <v>39.700000000000003</v>
      </c>
      <c r="K25" s="53">
        <f t="shared" si="0"/>
        <v>0.9974874371859298</v>
      </c>
    </row>
    <row r="26" spans="2:15" s="3" customFormat="1" ht="42.6" hidden="1" customHeight="1" x14ac:dyDescent="0.25">
      <c r="B26" s="140" t="s">
        <v>99</v>
      </c>
      <c r="C26" s="140"/>
      <c r="D26" s="140"/>
      <c r="E26" s="49">
        <v>901</v>
      </c>
      <c r="F26" s="50" t="s">
        <v>8</v>
      </c>
      <c r="G26" s="50" t="s">
        <v>100</v>
      </c>
      <c r="H26" s="49"/>
      <c r="I26" s="51">
        <f>SUM(I27)</f>
        <v>96</v>
      </c>
      <c r="J26" s="60">
        <f>SUM(J27)</f>
        <v>96</v>
      </c>
      <c r="K26" s="53">
        <f t="shared" si="0"/>
        <v>1</v>
      </c>
      <c r="N26" s="25"/>
      <c r="O26" s="25"/>
    </row>
    <row r="27" spans="2:15" ht="18.600000000000001" hidden="1" customHeight="1" x14ac:dyDescent="0.25">
      <c r="B27" s="112" t="s">
        <v>44</v>
      </c>
      <c r="C27" s="112"/>
      <c r="D27" s="112"/>
      <c r="E27" s="54">
        <v>901</v>
      </c>
      <c r="F27" s="55" t="s">
        <v>8</v>
      </c>
      <c r="G27" s="55" t="s">
        <v>100</v>
      </c>
      <c r="H27" s="54">
        <v>800</v>
      </c>
      <c r="I27" s="56">
        <v>96</v>
      </c>
      <c r="J27" s="61">
        <v>96</v>
      </c>
      <c r="K27" s="53">
        <f t="shared" si="0"/>
        <v>1</v>
      </c>
    </row>
    <row r="28" spans="2:15" ht="13.9" hidden="1" customHeight="1" x14ac:dyDescent="0.25">
      <c r="B28" s="133" t="s">
        <v>19</v>
      </c>
      <c r="C28" s="133"/>
      <c r="D28" s="133"/>
      <c r="E28" s="37">
        <v>901</v>
      </c>
      <c r="F28" s="43" t="s">
        <v>20</v>
      </c>
      <c r="G28" s="37"/>
      <c r="H28" s="37"/>
      <c r="I28" s="44">
        <f t="shared" ref="I28:J30" si="1">SUM(I29)</f>
        <v>16.5</v>
      </c>
      <c r="J28" s="64">
        <f t="shared" si="1"/>
        <v>16.5</v>
      </c>
      <c r="K28" s="42">
        <f t="shared" si="0"/>
        <v>1</v>
      </c>
    </row>
    <row r="29" spans="2:15" ht="49.15" hidden="1" customHeight="1" x14ac:dyDescent="0.25">
      <c r="B29" s="134" t="s">
        <v>43</v>
      </c>
      <c r="C29" s="134"/>
      <c r="D29" s="134"/>
      <c r="E29" s="45">
        <v>901</v>
      </c>
      <c r="F29" s="46" t="s">
        <v>42</v>
      </c>
      <c r="G29" s="45"/>
      <c r="H29" s="45"/>
      <c r="I29" s="47">
        <f t="shared" si="1"/>
        <v>16.5</v>
      </c>
      <c r="J29" s="48">
        <f t="shared" si="1"/>
        <v>16.5</v>
      </c>
      <c r="K29" s="58">
        <f t="shared" si="0"/>
        <v>1</v>
      </c>
    </row>
    <row r="30" spans="2:15" ht="80.45" hidden="1" customHeight="1" x14ac:dyDescent="0.25">
      <c r="B30" s="127" t="s">
        <v>130</v>
      </c>
      <c r="C30" s="122"/>
      <c r="D30" s="122"/>
      <c r="E30" s="49">
        <v>901</v>
      </c>
      <c r="F30" s="50" t="s">
        <v>42</v>
      </c>
      <c r="G30" s="49">
        <v>4280000180</v>
      </c>
      <c r="H30" s="49"/>
      <c r="I30" s="51">
        <f t="shared" si="1"/>
        <v>16.5</v>
      </c>
      <c r="J30" s="59">
        <f t="shared" si="1"/>
        <v>16.5</v>
      </c>
      <c r="K30" s="53">
        <f t="shared" si="0"/>
        <v>1</v>
      </c>
    </row>
    <row r="31" spans="2:15" ht="48" hidden="1" customHeight="1" x14ac:dyDescent="0.25">
      <c r="B31" s="112" t="s">
        <v>90</v>
      </c>
      <c r="C31" s="112"/>
      <c r="D31" s="112"/>
      <c r="E31" s="54">
        <v>901</v>
      </c>
      <c r="F31" s="55" t="s">
        <v>42</v>
      </c>
      <c r="G31" s="55" t="s">
        <v>103</v>
      </c>
      <c r="H31" s="54">
        <v>200</v>
      </c>
      <c r="I31" s="56">
        <v>16.5</v>
      </c>
      <c r="J31" s="59">
        <v>16.5</v>
      </c>
      <c r="K31" s="53">
        <f t="shared" si="0"/>
        <v>1</v>
      </c>
    </row>
    <row r="32" spans="2:15" s="4" customFormat="1" ht="48.75" hidden="1" customHeight="1" x14ac:dyDescent="0.25">
      <c r="B32" s="151" t="s">
        <v>97</v>
      </c>
      <c r="C32" s="151"/>
      <c r="D32" s="151"/>
      <c r="E32" s="65">
        <v>984</v>
      </c>
      <c r="F32" s="66"/>
      <c r="G32" s="66"/>
      <c r="H32" s="67"/>
      <c r="I32" s="68">
        <f>SUM(I33+I58+I64+I77+I99+I115+I129+I143+I153)</f>
        <v>426588.9</v>
      </c>
      <c r="J32" s="69">
        <f>SUM(J33+J58+J64+J77+J99+J115+J129+J143+J153)</f>
        <v>417606.2</v>
      </c>
      <c r="K32" s="42">
        <f t="shared" si="0"/>
        <v>0.9789429589002433</v>
      </c>
      <c r="N32" s="26"/>
      <c r="O32" s="26"/>
    </row>
    <row r="33" spans="2:15" ht="32.450000000000003" hidden="1" customHeight="1" x14ac:dyDescent="0.25">
      <c r="B33" s="118" t="s">
        <v>41</v>
      </c>
      <c r="C33" s="118"/>
      <c r="D33" s="118"/>
      <c r="E33" s="37">
        <v>984</v>
      </c>
      <c r="F33" s="43" t="s">
        <v>2</v>
      </c>
      <c r="G33" s="55"/>
      <c r="H33" s="54"/>
      <c r="I33" s="44">
        <f>SUM(I34+I42+I45)</f>
        <v>42689.499999999993</v>
      </c>
      <c r="J33" s="41">
        <f>SUM(J34+J42+J45)</f>
        <v>42175.6</v>
      </c>
      <c r="K33" s="42">
        <f t="shared" si="0"/>
        <v>0.98796191100856201</v>
      </c>
    </row>
    <row r="34" spans="2:15" s="3" customFormat="1" ht="97.9" hidden="1" customHeight="1" x14ac:dyDescent="0.25">
      <c r="B34" s="132" t="s">
        <v>38</v>
      </c>
      <c r="C34" s="132"/>
      <c r="D34" s="132"/>
      <c r="E34" s="45">
        <v>984</v>
      </c>
      <c r="F34" s="46" t="s">
        <v>9</v>
      </c>
      <c r="G34" s="49"/>
      <c r="H34" s="49"/>
      <c r="I34" s="47">
        <f>SUM(I35+I39)</f>
        <v>42274.899999999994</v>
      </c>
      <c r="J34" s="57">
        <f>SUM(J35+J39)</f>
        <v>41774.1</v>
      </c>
      <c r="K34" s="42">
        <f t="shared" si="0"/>
        <v>0.98815372715251848</v>
      </c>
      <c r="N34" s="25"/>
      <c r="O34" s="25"/>
    </row>
    <row r="35" spans="2:15" s="3" customFormat="1" ht="54" hidden="1" customHeight="1" x14ac:dyDescent="0.25">
      <c r="B35" s="120" t="s">
        <v>51</v>
      </c>
      <c r="C35" s="120"/>
      <c r="D35" s="120"/>
      <c r="E35" s="49">
        <v>984</v>
      </c>
      <c r="F35" s="50" t="s">
        <v>9</v>
      </c>
      <c r="G35" s="50" t="s">
        <v>58</v>
      </c>
      <c r="H35" s="49"/>
      <c r="I35" s="51">
        <f>SUM(I36+I37+I38)</f>
        <v>36232.699999999997</v>
      </c>
      <c r="J35" s="52">
        <f>SUM(J36+J37+J38)</f>
        <v>35754.199999999997</v>
      </c>
      <c r="K35" s="53">
        <f t="shared" si="0"/>
        <v>0.98679369740593437</v>
      </c>
      <c r="N35" s="25"/>
      <c r="O35" s="25"/>
    </row>
    <row r="36" spans="2:15" ht="97.15" hidden="1" customHeight="1" x14ac:dyDescent="0.25">
      <c r="B36" s="112" t="s">
        <v>94</v>
      </c>
      <c r="C36" s="113"/>
      <c r="D36" s="113"/>
      <c r="E36" s="54">
        <v>984</v>
      </c>
      <c r="F36" s="55" t="s">
        <v>9</v>
      </c>
      <c r="G36" s="55" t="s">
        <v>58</v>
      </c>
      <c r="H36" s="54">
        <v>100</v>
      </c>
      <c r="I36" s="56">
        <v>28483.200000000001</v>
      </c>
      <c r="J36" s="59">
        <v>28363.9</v>
      </c>
      <c r="K36" s="53">
        <f t="shared" si="0"/>
        <v>0.99581156611616672</v>
      </c>
    </row>
    <row r="37" spans="2:15" ht="46.15" hidden="1" customHeight="1" x14ac:dyDescent="0.25">
      <c r="B37" s="112" t="s">
        <v>90</v>
      </c>
      <c r="C37" s="112"/>
      <c r="D37" s="112"/>
      <c r="E37" s="54">
        <v>984</v>
      </c>
      <c r="F37" s="55" t="s">
        <v>9</v>
      </c>
      <c r="G37" s="55" t="s">
        <v>58</v>
      </c>
      <c r="H37" s="54">
        <v>200</v>
      </c>
      <c r="I37" s="56">
        <v>7740.8</v>
      </c>
      <c r="J37" s="59">
        <v>7381.7</v>
      </c>
      <c r="K37" s="53">
        <f t="shared" si="0"/>
        <v>0.95360944605208764</v>
      </c>
    </row>
    <row r="38" spans="2:15" ht="16.899999999999999" hidden="1" customHeight="1" x14ac:dyDescent="0.25">
      <c r="B38" s="152" t="s">
        <v>44</v>
      </c>
      <c r="C38" s="152"/>
      <c r="D38" s="152"/>
      <c r="E38" s="54">
        <v>984</v>
      </c>
      <c r="F38" s="55" t="s">
        <v>9</v>
      </c>
      <c r="G38" s="55" t="s">
        <v>58</v>
      </c>
      <c r="H38" s="54">
        <v>800</v>
      </c>
      <c r="I38" s="56">
        <v>8.6999999999999993</v>
      </c>
      <c r="J38" s="59">
        <v>8.6</v>
      </c>
      <c r="K38" s="53">
        <f t="shared" si="0"/>
        <v>0.9885057471264368</v>
      </c>
    </row>
    <row r="39" spans="2:15" ht="100.15" hidden="1" customHeight="1" x14ac:dyDescent="0.25">
      <c r="B39" s="120" t="s">
        <v>75</v>
      </c>
      <c r="C39" s="120"/>
      <c r="D39" s="120"/>
      <c r="E39" s="49">
        <v>984</v>
      </c>
      <c r="F39" s="50" t="s">
        <v>9</v>
      </c>
      <c r="G39" s="50" t="s">
        <v>67</v>
      </c>
      <c r="H39" s="49"/>
      <c r="I39" s="51">
        <f>SUM(I40+I41)</f>
        <v>6042.2</v>
      </c>
      <c r="J39" s="60">
        <f>SUM(J40+J41)</f>
        <v>6019.9</v>
      </c>
      <c r="K39" s="70">
        <f t="shared" si="0"/>
        <v>0.99630929131773194</v>
      </c>
    </row>
    <row r="40" spans="2:15" ht="100.15" hidden="1" customHeight="1" x14ac:dyDescent="0.25">
      <c r="B40" s="112" t="s">
        <v>94</v>
      </c>
      <c r="C40" s="113"/>
      <c r="D40" s="113"/>
      <c r="E40" s="54">
        <v>984</v>
      </c>
      <c r="F40" s="55" t="s">
        <v>9</v>
      </c>
      <c r="G40" s="55" t="s">
        <v>67</v>
      </c>
      <c r="H40" s="54">
        <v>100</v>
      </c>
      <c r="I40" s="56">
        <v>5601.2</v>
      </c>
      <c r="J40" s="59">
        <v>5578.9</v>
      </c>
      <c r="K40" s="53">
        <f t="shared" si="0"/>
        <v>0.99601871027636935</v>
      </c>
    </row>
    <row r="41" spans="2:15" ht="46.9" hidden="1" customHeight="1" x14ac:dyDescent="0.25">
      <c r="B41" s="112" t="s">
        <v>90</v>
      </c>
      <c r="C41" s="112"/>
      <c r="D41" s="112"/>
      <c r="E41" s="54">
        <v>984</v>
      </c>
      <c r="F41" s="55" t="s">
        <v>9</v>
      </c>
      <c r="G41" s="55" t="s">
        <v>67</v>
      </c>
      <c r="H41" s="54">
        <v>200</v>
      </c>
      <c r="I41" s="56">
        <v>441</v>
      </c>
      <c r="J41" s="61">
        <v>441</v>
      </c>
      <c r="K41" s="53">
        <f t="shared" si="0"/>
        <v>1</v>
      </c>
    </row>
    <row r="42" spans="2:15" s="5" customFormat="1" hidden="1" x14ac:dyDescent="0.25">
      <c r="B42" s="129" t="s">
        <v>10</v>
      </c>
      <c r="C42" s="129"/>
      <c r="D42" s="129"/>
      <c r="E42" s="45">
        <v>984</v>
      </c>
      <c r="F42" s="46" t="s">
        <v>11</v>
      </c>
      <c r="G42" s="49"/>
      <c r="H42" s="49"/>
      <c r="I42" s="47">
        <f>I43</f>
        <v>10</v>
      </c>
      <c r="J42" s="47">
        <f>SUM(J43)</f>
        <v>0</v>
      </c>
      <c r="K42" s="42">
        <f t="shared" si="0"/>
        <v>0</v>
      </c>
      <c r="N42" s="27"/>
      <c r="O42" s="27"/>
    </row>
    <row r="43" spans="2:15" s="3" customFormat="1" ht="18.600000000000001" hidden="1" customHeight="1" x14ac:dyDescent="0.25">
      <c r="B43" s="122" t="s">
        <v>131</v>
      </c>
      <c r="C43" s="122"/>
      <c r="D43" s="122"/>
      <c r="E43" s="49">
        <v>984</v>
      </c>
      <c r="F43" s="50" t="s">
        <v>11</v>
      </c>
      <c r="G43" s="50" t="s">
        <v>59</v>
      </c>
      <c r="H43" s="50"/>
      <c r="I43" s="71">
        <f>I44</f>
        <v>10</v>
      </c>
      <c r="J43" s="51">
        <f>SUM(J44)</f>
        <v>0</v>
      </c>
      <c r="K43" s="53">
        <f t="shared" si="0"/>
        <v>0</v>
      </c>
      <c r="N43" s="25"/>
      <c r="O43" s="25"/>
    </row>
    <row r="44" spans="2:15" ht="18.75" hidden="1" customHeight="1" x14ac:dyDescent="0.25">
      <c r="B44" s="138" t="s">
        <v>44</v>
      </c>
      <c r="C44" s="138"/>
      <c r="D44" s="138"/>
      <c r="E44" s="54">
        <v>984</v>
      </c>
      <c r="F44" s="55" t="s">
        <v>11</v>
      </c>
      <c r="G44" s="55" t="s">
        <v>59</v>
      </c>
      <c r="H44" s="55" t="s">
        <v>47</v>
      </c>
      <c r="I44" s="56">
        <v>10</v>
      </c>
      <c r="J44" s="61">
        <v>0</v>
      </c>
      <c r="K44" s="53">
        <f t="shared" si="0"/>
        <v>0</v>
      </c>
    </row>
    <row r="45" spans="2:15" s="8" customFormat="1" ht="16.899999999999999" hidden="1" customHeight="1" x14ac:dyDescent="0.25">
      <c r="B45" s="149" t="s">
        <v>7</v>
      </c>
      <c r="C45" s="149"/>
      <c r="D45" s="149"/>
      <c r="E45" s="72">
        <v>984</v>
      </c>
      <c r="F45" s="73" t="s">
        <v>8</v>
      </c>
      <c r="G45" s="72"/>
      <c r="H45" s="72"/>
      <c r="I45" s="74">
        <f>SUM(I46+I48+I54+I56+I50+I52)</f>
        <v>404.59999999999997</v>
      </c>
      <c r="J45" s="75">
        <f>SUM(J46+J48+J50+J52+J54+J56)</f>
        <v>401.5</v>
      </c>
      <c r="K45" s="58">
        <f t="shared" si="0"/>
        <v>0.99233811171527442</v>
      </c>
      <c r="N45" s="28"/>
      <c r="O45" s="28"/>
    </row>
    <row r="46" spans="2:15" s="8" customFormat="1" ht="84" hidden="1" customHeight="1" x14ac:dyDescent="0.25">
      <c r="B46" s="116" t="s">
        <v>104</v>
      </c>
      <c r="C46" s="116"/>
      <c r="D46" s="116"/>
      <c r="E46" s="76">
        <v>984</v>
      </c>
      <c r="F46" s="77" t="s">
        <v>8</v>
      </c>
      <c r="G46" s="77" t="s">
        <v>105</v>
      </c>
      <c r="H46" s="76"/>
      <c r="I46" s="78">
        <f>SUM(I47)</f>
        <v>119.9</v>
      </c>
      <c r="J46" s="79">
        <f>SUM(J47)</f>
        <v>119.8</v>
      </c>
      <c r="K46" s="53">
        <f t="shared" si="0"/>
        <v>0.99916597164303578</v>
      </c>
      <c r="N46" s="28"/>
      <c r="O46" s="28"/>
    </row>
    <row r="47" spans="2:15" s="3" customFormat="1" ht="47.45" hidden="1" customHeight="1" x14ac:dyDescent="0.25">
      <c r="B47" s="150" t="s">
        <v>82</v>
      </c>
      <c r="C47" s="150"/>
      <c r="D47" s="150"/>
      <c r="E47" s="80">
        <v>984</v>
      </c>
      <c r="F47" s="81" t="s">
        <v>8</v>
      </c>
      <c r="G47" s="81" t="s">
        <v>105</v>
      </c>
      <c r="H47" s="80">
        <v>200</v>
      </c>
      <c r="I47" s="62">
        <v>119.9</v>
      </c>
      <c r="J47" s="52">
        <v>119.8</v>
      </c>
      <c r="K47" s="53">
        <f t="shared" si="0"/>
        <v>0.99916597164303578</v>
      </c>
      <c r="N47" s="25"/>
      <c r="O47" s="25"/>
    </row>
    <row r="48" spans="2:15" s="4" customFormat="1" ht="149.44999999999999" hidden="1" customHeight="1" x14ac:dyDescent="0.25">
      <c r="B48" s="130" t="s">
        <v>83</v>
      </c>
      <c r="C48" s="130"/>
      <c r="D48" s="130"/>
      <c r="E48" s="82">
        <v>984</v>
      </c>
      <c r="F48" s="83" t="s">
        <v>8</v>
      </c>
      <c r="G48" s="83" t="s">
        <v>60</v>
      </c>
      <c r="H48" s="82"/>
      <c r="I48" s="71">
        <f>I49</f>
        <v>57.6</v>
      </c>
      <c r="J48" s="79">
        <f>SUM(J49)</f>
        <v>55.2</v>
      </c>
      <c r="K48" s="70">
        <f t="shared" si="0"/>
        <v>0.95833333333333337</v>
      </c>
      <c r="N48" s="26"/>
      <c r="O48" s="26"/>
    </row>
    <row r="49" spans="2:15" ht="45" hidden="1" customHeight="1" x14ac:dyDescent="0.25">
      <c r="B49" s="112" t="s">
        <v>82</v>
      </c>
      <c r="C49" s="112"/>
      <c r="D49" s="112"/>
      <c r="E49" s="54">
        <v>984</v>
      </c>
      <c r="F49" s="55" t="s">
        <v>8</v>
      </c>
      <c r="G49" s="55" t="s">
        <v>60</v>
      </c>
      <c r="H49" s="54">
        <v>200</v>
      </c>
      <c r="I49" s="56">
        <v>57.6</v>
      </c>
      <c r="J49" s="59">
        <v>55.2</v>
      </c>
      <c r="K49" s="53">
        <f t="shared" si="0"/>
        <v>0.95833333333333337</v>
      </c>
    </row>
    <row r="50" spans="2:15" s="4" customFormat="1" ht="58.9" hidden="1" customHeight="1" x14ac:dyDescent="0.25">
      <c r="B50" s="116" t="s">
        <v>140</v>
      </c>
      <c r="C50" s="116"/>
      <c r="D50" s="116"/>
      <c r="E50" s="67">
        <v>984</v>
      </c>
      <c r="F50" s="66" t="s">
        <v>8</v>
      </c>
      <c r="G50" s="66" t="s">
        <v>146</v>
      </c>
      <c r="H50" s="67"/>
      <c r="I50" s="84">
        <f>SUM(I51)</f>
        <v>163.69999999999999</v>
      </c>
      <c r="J50" s="85">
        <f>SUM(J51)</f>
        <v>163.69999999999999</v>
      </c>
      <c r="K50" s="53">
        <f t="shared" si="0"/>
        <v>1</v>
      </c>
      <c r="N50" s="26"/>
      <c r="O50" s="26"/>
    </row>
    <row r="51" spans="2:15" ht="43.15" hidden="1" customHeight="1" x14ac:dyDescent="0.25">
      <c r="B51" s="112" t="s">
        <v>82</v>
      </c>
      <c r="C51" s="112"/>
      <c r="D51" s="112"/>
      <c r="E51" s="54">
        <v>984</v>
      </c>
      <c r="F51" s="55" t="s">
        <v>8</v>
      </c>
      <c r="G51" s="55" t="s">
        <v>146</v>
      </c>
      <c r="H51" s="54">
        <v>200</v>
      </c>
      <c r="I51" s="56">
        <v>163.69999999999999</v>
      </c>
      <c r="J51" s="59">
        <v>163.69999999999999</v>
      </c>
      <c r="K51" s="53">
        <f t="shared" si="0"/>
        <v>1</v>
      </c>
    </row>
    <row r="52" spans="2:15" s="6" customFormat="1" ht="29.45" hidden="1" customHeight="1" x14ac:dyDescent="0.25">
      <c r="B52" s="111" t="s">
        <v>152</v>
      </c>
      <c r="C52" s="111"/>
      <c r="D52" s="111"/>
      <c r="E52" s="49">
        <v>984</v>
      </c>
      <c r="F52" s="50" t="s">
        <v>8</v>
      </c>
      <c r="G52" s="50" t="s">
        <v>153</v>
      </c>
      <c r="H52" s="49"/>
      <c r="I52" s="51">
        <f>SUM(I53)</f>
        <v>0.8</v>
      </c>
      <c r="J52" s="86">
        <f>SUM(J53)</f>
        <v>0.8</v>
      </c>
      <c r="K52" s="53">
        <f t="shared" si="0"/>
        <v>1</v>
      </c>
      <c r="N52" s="29"/>
      <c r="O52" s="29"/>
    </row>
    <row r="53" spans="2:15" s="6" customFormat="1" ht="17.45" hidden="1" customHeight="1" x14ac:dyDescent="0.25">
      <c r="B53" s="112" t="s">
        <v>154</v>
      </c>
      <c r="C53" s="112"/>
      <c r="D53" s="112"/>
      <c r="E53" s="54">
        <v>984</v>
      </c>
      <c r="F53" s="55" t="s">
        <v>8</v>
      </c>
      <c r="G53" s="55" t="s">
        <v>153</v>
      </c>
      <c r="H53" s="54">
        <v>800</v>
      </c>
      <c r="I53" s="56">
        <v>0.8</v>
      </c>
      <c r="J53" s="86">
        <v>0.8</v>
      </c>
      <c r="K53" s="53">
        <f t="shared" si="0"/>
        <v>1</v>
      </c>
      <c r="N53" s="29"/>
      <c r="O53" s="29"/>
    </row>
    <row r="54" spans="2:15" s="6" customFormat="1" ht="73.150000000000006" hidden="1" customHeight="1" x14ac:dyDescent="0.25">
      <c r="B54" s="120" t="s">
        <v>76</v>
      </c>
      <c r="C54" s="120"/>
      <c r="D54" s="120"/>
      <c r="E54" s="49">
        <v>984</v>
      </c>
      <c r="F54" s="50" t="s">
        <v>8</v>
      </c>
      <c r="G54" s="50" t="s">
        <v>68</v>
      </c>
      <c r="H54" s="49"/>
      <c r="I54" s="51">
        <f>SUM(I55)</f>
        <v>8.1</v>
      </c>
      <c r="J54" s="87">
        <f>SUM(J55)</f>
        <v>8.1</v>
      </c>
      <c r="K54" s="70">
        <f t="shared" si="0"/>
        <v>1</v>
      </c>
      <c r="N54" s="29"/>
      <c r="O54" s="29"/>
    </row>
    <row r="55" spans="2:15" s="6" customFormat="1" ht="48" hidden="1" customHeight="1" x14ac:dyDescent="0.25">
      <c r="B55" s="112" t="s">
        <v>145</v>
      </c>
      <c r="C55" s="112"/>
      <c r="D55" s="112"/>
      <c r="E55" s="54">
        <v>984</v>
      </c>
      <c r="F55" s="55" t="s">
        <v>8</v>
      </c>
      <c r="G55" s="55" t="s">
        <v>68</v>
      </c>
      <c r="H55" s="54">
        <v>200</v>
      </c>
      <c r="I55" s="56">
        <v>8.1</v>
      </c>
      <c r="J55" s="86">
        <v>8.1</v>
      </c>
      <c r="K55" s="53">
        <f t="shared" si="0"/>
        <v>1</v>
      </c>
      <c r="N55" s="29"/>
      <c r="O55" s="29"/>
    </row>
    <row r="56" spans="2:15" s="4" customFormat="1" ht="72" hidden="1" customHeight="1" x14ac:dyDescent="0.25">
      <c r="B56" s="130" t="s">
        <v>112</v>
      </c>
      <c r="C56" s="130"/>
      <c r="D56" s="130"/>
      <c r="E56" s="82">
        <v>984</v>
      </c>
      <c r="F56" s="83" t="s">
        <v>8</v>
      </c>
      <c r="G56" s="83" t="s">
        <v>61</v>
      </c>
      <c r="H56" s="82"/>
      <c r="I56" s="71">
        <f>SUM(I57)</f>
        <v>54.5</v>
      </c>
      <c r="J56" s="85">
        <f>SUM(J57)</f>
        <v>53.9</v>
      </c>
      <c r="K56" s="53">
        <f t="shared" si="0"/>
        <v>0.98899082568807339</v>
      </c>
      <c r="N56" s="26"/>
      <c r="O56" s="26"/>
    </row>
    <row r="57" spans="2:15" ht="40.15" hidden="1" customHeight="1" x14ac:dyDescent="0.25">
      <c r="B57" s="112" t="s">
        <v>82</v>
      </c>
      <c r="C57" s="112"/>
      <c r="D57" s="112"/>
      <c r="E57" s="54">
        <v>984</v>
      </c>
      <c r="F57" s="55" t="s">
        <v>8</v>
      </c>
      <c r="G57" s="55" t="s">
        <v>61</v>
      </c>
      <c r="H57" s="54">
        <v>200</v>
      </c>
      <c r="I57" s="56">
        <v>54.5</v>
      </c>
      <c r="J57" s="59">
        <v>53.9</v>
      </c>
      <c r="K57" s="53">
        <f t="shared" si="0"/>
        <v>0.98899082568807339</v>
      </c>
    </row>
    <row r="58" spans="2:15" s="3" customFormat="1" ht="42.6" hidden="1" customHeight="1" x14ac:dyDescent="0.25">
      <c r="B58" s="118" t="s">
        <v>12</v>
      </c>
      <c r="C58" s="118"/>
      <c r="D58" s="118"/>
      <c r="E58" s="37">
        <v>984</v>
      </c>
      <c r="F58" s="43" t="s">
        <v>13</v>
      </c>
      <c r="G58" s="55"/>
      <c r="H58" s="54"/>
      <c r="I58" s="44">
        <f>SUM(I59)</f>
        <v>412.3</v>
      </c>
      <c r="J58" s="64">
        <f>SUM(J59)</f>
        <v>410.20000000000005</v>
      </c>
      <c r="K58" s="42">
        <f t="shared" si="0"/>
        <v>0.99490662139219022</v>
      </c>
      <c r="N58" s="25"/>
      <c r="O58" s="25"/>
    </row>
    <row r="59" spans="2:15" s="3" customFormat="1" ht="58.15" hidden="1" customHeight="1" x14ac:dyDescent="0.25">
      <c r="B59" s="110" t="s">
        <v>139</v>
      </c>
      <c r="C59" s="132"/>
      <c r="D59" s="132"/>
      <c r="E59" s="45">
        <v>984</v>
      </c>
      <c r="F59" s="46" t="s">
        <v>138</v>
      </c>
      <c r="G59" s="46"/>
      <c r="H59" s="45"/>
      <c r="I59" s="47">
        <f>SUM(I60+I62)</f>
        <v>412.3</v>
      </c>
      <c r="J59" s="48">
        <f>SUM(J60+J62)</f>
        <v>410.20000000000005</v>
      </c>
      <c r="K59" s="58">
        <f t="shared" si="0"/>
        <v>0.99490662139219022</v>
      </c>
      <c r="N59" s="25"/>
      <c r="O59" s="25"/>
    </row>
    <row r="60" spans="2:15" s="8" customFormat="1" ht="187.9" hidden="1" customHeight="1" x14ac:dyDescent="0.25">
      <c r="B60" s="117" t="s">
        <v>111</v>
      </c>
      <c r="C60" s="148"/>
      <c r="D60" s="148"/>
      <c r="E60" s="82">
        <v>984</v>
      </c>
      <c r="F60" s="83" t="s">
        <v>138</v>
      </c>
      <c r="G60" s="83" t="s">
        <v>62</v>
      </c>
      <c r="H60" s="82"/>
      <c r="I60" s="71">
        <f>SUM(I61)</f>
        <v>141.5</v>
      </c>
      <c r="J60" s="79">
        <f>SUM(J61)</f>
        <v>141.4</v>
      </c>
      <c r="K60" s="53">
        <f t="shared" si="0"/>
        <v>0.99929328621908131</v>
      </c>
      <c r="N60" s="28"/>
      <c r="O60" s="28"/>
    </row>
    <row r="61" spans="2:15" ht="46.5" hidden="1" customHeight="1" x14ac:dyDescent="0.25">
      <c r="B61" s="112" t="s">
        <v>82</v>
      </c>
      <c r="C61" s="113"/>
      <c r="D61" s="113"/>
      <c r="E61" s="54">
        <v>984</v>
      </c>
      <c r="F61" s="55" t="s">
        <v>138</v>
      </c>
      <c r="G61" s="55" t="s">
        <v>62</v>
      </c>
      <c r="H61" s="54">
        <v>200</v>
      </c>
      <c r="I61" s="56">
        <v>141.5</v>
      </c>
      <c r="J61" s="59">
        <v>141.4</v>
      </c>
      <c r="K61" s="53">
        <f t="shared" si="0"/>
        <v>0.99929328621908131</v>
      </c>
    </row>
    <row r="62" spans="2:15" s="8" customFormat="1" ht="126" hidden="1" customHeight="1" x14ac:dyDescent="0.25">
      <c r="B62" s="130" t="s">
        <v>110</v>
      </c>
      <c r="C62" s="130"/>
      <c r="D62" s="130"/>
      <c r="E62" s="82">
        <v>984</v>
      </c>
      <c r="F62" s="83" t="s">
        <v>138</v>
      </c>
      <c r="G62" s="83" t="s">
        <v>63</v>
      </c>
      <c r="H62" s="82"/>
      <c r="I62" s="71">
        <f>SUM(I63)</f>
        <v>270.8</v>
      </c>
      <c r="J62" s="79">
        <f>SUM(J63)</f>
        <v>268.8</v>
      </c>
      <c r="K62" s="53">
        <f t="shared" si="0"/>
        <v>0.99261447562776961</v>
      </c>
      <c r="N62" s="28"/>
      <c r="O62" s="28"/>
    </row>
    <row r="63" spans="2:15" ht="48.75" hidden="1" customHeight="1" x14ac:dyDescent="0.25">
      <c r="B63" s="112" t="s">
        <v>82</v>
      </c>
      <c r="C63" s="113"/>
      <c r="D63" s="113"/>
      <c r="E63" s="54">
        <v>984</v>
      </c>
      <c r="F63" s="55" t="s">
        <v>138</v>
      </c>
      <c r="G63" s="55" t="s">
        <v>63</v>
      </c>
      <c r="H63" s="54">
        <v>200</v>
      </c>
      <c r="I63" s="56">
        <v>270.8</v>
      </c>
      <c r="J63" s="59">
        <v>268.8</v>
      </c>
      <c r="K63" s="53">
        <f t="shared" si="0"/>
        <v>0.99261447562776961</v>
      </c>
    </row>
    <row r="64" spans="2:15" ht="16.149999999999999" hidden="1" customHeight="1" x14ac:dyDescent="0.25">
      <c r="B64" s="128" t="s">
        <v>14</v>
      </c>
      <c r="C64" s="128"/>
      <c r="D64" s="128"/>
      <c r="E64" s="37">
        <v>984</v>
      </c>
      <c r="F64" s="43" t="s">
        <v>15</v>
      </c>
      <c r="G64" s="43"/>
      <c r="H64" s="54"/>
      <c r="I64" s="44">
        <f>SUM(I65+I68+I74)</f>
        <v>106171.4</v>
      </c>
      <c r="J64" s="41">
        <f>SUM(J65+J68+J74)</f>
        <v>102711.79999999999</v>
      </c>
      <c r="K64" s="42">
        <f t="shared" si="0"/>
        <v>0.96741495355623075</v>
      </c>
    </row>
    <row r="65" spans="2:21" ht="16.899999999999999" hidden="1" customHeight="1" x14ac:dyDescent="0.25">
      <c r="B65" s="145" t="s">
        <v>37</v>
      </c>
      <c r="C65" s="146"/>
      <c r="D65" s="146"/>
      <c r="E65" s="45">
        <v>984</v>
      </c>
      <c r="F65" s="46" t="s">
        <v>36</v>
      </c>
      <c r="G65" s="46"/>
      <c r="H65" s="49"/>
      <c r="I65" s="47">
        <f>SUM(I66)</f>
        <v>1752.7</v>
      </c>
      <c r="J65" s="48">
        <f>SUM(J66)</f>
        <v>1752.7</v>
      </c>
      <c r="K65" s="58">
        <f t="shared" si="0"/>
        <v>1</v>
      </c>
    </row>
    <row r="66" spans="2:21" s="8" customFormat="1" ht="55.15" hidden="1" customHeight="1" x14ac:dyDescent="0.25">
      <c r="B66" s="147" t="s">
        <v>142</v>
      </c>
      <c r="C66" s="147"/>
      <c r="D66" s="147"/>
      <c r="E66" s="76">
        <v>984</v>
      </c>
      <c r="F66" s="77" t="s">
        <v>36</v>
      </c>
      <c r="G66" s="88" t="s">
        <v>106</v>
      </c>
      <c r="H66" s="76"/>
      <c r="I66" s="78">
        <f>SUM(I67)</f>
        <v>1752.7</v>
      </c>
      <c r="J66" s="79">
        <f>SUM(J67)</f>
        <v>1752.7</v>
      </c>
      <c r="K66" s="53">
        <f t="shared" si="0"/>
        <v>1</v>
      </c>
      <c r="N66" s="28"/>
      <c r="O66" s="28"/>
    </row>
    <row r="67" spans="2:21" s="4" customFormat="1" ht="49.5" hidden="1" customHeight="1" x14ac:dyDescent="0.25">
      <c r="B67" s="114" t="s">
        <v>82</v>
      </c>
      <c r="C67" s="115"/>
      <c r="D67" s="115"/>
      <c r="E67" s="89">
        <v>984</v>
      </c>
      <c r="F67" s="88" t="s">
        <v>36</v>
      </c>
      <c r="G67" s="88" t="s">
        <v>106</v>
      </c>
      <c r="H67" s="89">
        <v>200</v>
      </c>
      <c r="I67" s="90">
        <v>1752.7</v>
      </c>
      <c r="J67" s="85">
        <v>1752.7</v>
      </c>
      <c r="K67" s="53">
        <f t="shared" si="0"/>
        <v>1</v>
      </c>
      <c r="N67" s="26"/>
      <c r="O67" s="26"/>
    </row>
    <row r="68" spans="2:21" s="16" customFormat="1" ht="15.6" hidden="1" customHeight="1" x14ac:dyDescent="0.25">
      <c r="B68" s="141" t="s">
        <v>52</v>
      </c>
      <c r="C68" s="142"/>
      <c r="D68" s="142"/>
      <c r="E68" s="72">
        <v>984</v>
      </c>
      <c r="F68" s="73" t="s">
        <v>40</v>
      </c>
      <c r="G68" s="73"/>
      <c r="H68" s="72"/>
      <c r="I68" s="74">
        <f>SUM(I69+I72)</f>
        <v>104401.2</v>
      </c>
      <c r="J68" s="91">
        <f>SUM(J69+J72)</f>
        <v>100941.59999999999</v>
      </c>
      <c r="K68" s="70">
        <f t="shared" si="0"/>
        <v>0.96686244985689818</v>
      </c>
      <c r="N68" s="30"/>
      <c r="O68" s="30"/>
    </row>
    <row r="69" spans="2:21" s="8" customFormat="1" ht="110.45" hidden="1" customHeight="1" x14ac:dyDescent="0.25">
      <c r="B69" s="116" t="s">
        <v>107</v>
      </c>
      <c r="C69" s="117"/>
      <c r="D69" s="117"/>
      <c r="E69" s="82">
        <v>984</v>
      </c>
      <c r="F69" s="83" t="s">
        <v>40</v>
      </c>
      <c r="G69" s="83" t="s">
        <v>64</v>
      </c>
      <c r="H69" s="82"/>
      <c r="I69" s="71">
        <f>SUM(I70+I71)</f>
        <v>104125.2</v>
      </c>
      <c r="J69" s="79">
        <f>SUM(J71+J70)</f>
        <v>100665.59999999999</v>
      </c>
      <c r="K69" s="53">
        <f t="shared" si="0"/>
        <v>0.96677461363819706</v>
      </c>
      <c r="L69" s="21"/>
      <c r="N69" s="28"/>
      <c r="O69" s="28"/>
    </row>
    <row r="70" spans="2:21" s="4" customFormat="1" ht="47.25" hidden="1" customHeight="1" x14ac:dyDescent="0.25">
      <c r="B70" s="114" t="s">
        <v>82</v>
      </c>
      <c r="C70" s="115"/>
      <c r="D70" s="115"/>
      <c r="E70" s="67">
        <v>984</v>
      </c>
      <c r="F70" s="66" t="s">
        <v>40</v>
      </c>
      <c r="G70" s="66" t="s">
        <v>64</v>
      </c>
      <c r="H70" s="67">
        <v>200</v>
      </c>
      <c r="I70" s="84">
        <v>104109</v>
      </c>
      <c r="J70" s="85">
        <v>100649.4</v>
      </c>
      <c r="K70" s="53">
        <f t="shared" si="0"/>
        <v>0.966769443563957</v>
      </c>
      <c r="N70" s="26"/>
      <c r="O70" s="26"/>
    </row>
    <row r="71" spans="2:21" ht="16.899999999999999" hidden="1" customHeight="1" x14ac:dyDescent="0.25">
      <c r="B71" s="112" t="s">
        <v>44</v>
      </c>
      <c r="C71" s="112"/>
      <c r="D71" s="112"/>
      <c r="E71" s="54">
        <v>984</v>
      </c>
      <c r="F71" s="55" t="s">
        <v>40</v>
      </c>
      <c r="G71" s="55" t="s">
        <v>64</v>
      </c>
      <c r="H71" s="54">
        <v>800</v>
      </c>
      <c r="I71" s="56">
        <v>16.2</v>
      </c>
      <c r="J71" s="59">
        <v>16.2</v>
      </c>
      <c r="K71" s="53">
        <f t="shared" si="0"/>
        <v>1</v>
      </c>
    </row>
    <row r="72" spans="2:21" s="4" customFormat="1" ht="74.45" hidden="1" customHeight="1" x14ac:dyDescent="0.25">
      <c r="B72" s="116" t="s">
        <v>112</v>
      </c>
      <c r="C72" s="116"/>
      <c r="D72" s="116"/>
      <c r="E72" s="67">
        <v>984</v>
      </c>
      <c r="F72" s="66" t="s">
        <v>40</v>
      </c>
      <c r="G72" s="88" t="s">
        <v>61</v>
      </c>
      <c r="H72" s="67"/>
      <c r="I72" s="84">
        <f>SUM(I73)</f>
        <v>276</v>
      </c>
      <c r="J72" s="92">
        <f>SUM(J73)</f>
        <v>276</v>
      </c>
      <c r="K72" s="53">
        <f t="shared" si="0"/>
        <v>1</v>
      </c>
      <c r="N72" s="26"/>
      <c r="O72" s="26"/>
    </row>
    <row r="73" spans="2:21" ht="27.75" customHeight="1" x14ac:dyDescent="0.25">
      <c r="B73" s="112" t="s">
        <v>82</v>
      </c>
      <c r="C73" s="113"/>
      <c r="D73" s="113"/>
      <c r="E73" s="54">
        <v>984</v>
      </c>
      <c r="F73" s="55" t="s">
        <v>40</v>
      </c>
      <c r="G73" s="81" t="s">
        <v>61</v>
      </c>
      <c r="H73" s="54">
        <v>200</v>
      </c>
      <c r="I73" s="56">
        <v>276</v>
      </c>
      <c r="J73" s="61">
        <v>276</v>
      </c>
      <c r="K73" s="53">
        <f t="shared" si="0"/>
        <v>1</v>
      </c>
    </row>
    <row r="74" spans="2:21" s="3" customFormat="1" ht="34.5" customHeight="1" x14ac:dyDescent="0.25">
      <c r="B74" s="132" t="s">
        <v>16</v>
      </c>
      <c r="C74" s="132"/>
      <c r="D74" s="132"/>
      <c r="E74" s="45">
        <v>984</v>
      </c>
      <c r="F74" s="46" t="s">
        <v>17</v>
      </c>
      <c r="G74" s="49"/>
      <c r="H74" s="49"/>
      <c r="I74" s="47">
        <f>I75</f>
        <v>17.5</v>
      </c>
      <c r="J74" s="48">
        <f>SUM(J75)</f>
        <v>17.5</v>
      </c>
      <c r="K74" s="42">
        <f t="shared" ref="K74:K137" si="2">SUM(J74/I74)</f>
        <v>1</v>
      </c>
      <c r="N74" s="25"/>
      <c r="O74" s="25"/>
    </row>
    <row r="75" spans="2:21" s="4" customFormat="1" ht="43.15" customHeight="1" x14ac:dyDescent="0.25">
      <c r="B75" s="130" t="s">
        <v>108</v>
      </c>
      <c r="C75" s="130"/>
      <c r="D75" s="130"/>
      <c r="E75" s="82">
        <v>984</v>
      </c>
      <c r="F75" s="83" t="s">
        <v>17</v>
      </c>
      <c r="G75" s="83" t="s">
        <v>109</v>
      </c>
      <c r="H75" s="82"/>
      <c r="I75" s="71">
        <f>SUM(I76)</f>
        <v>17.5</v>
      </c>
      <c r="J75" s="79">
        <f>SUM(J76)</f>
        <v>17.5</v>
      </c>
      <c r="K75" s="70">
        <f t="shared" si="2"/>
        <v>1</v>
      </c>
      <c r="N75" s="26"/>
      <c r="O75" s="26"/>
    </row>
    <row r="76" spans="2:21" s="7" customFormat="1" ht="44.45" hidden="1" customHeight="1" x14ac:dyDescent="0.25">
      <c r="B76" s="112" t="s">
        <v>82</v>
      </c>
      <c r="C76" s="113"/>
      <c r="D76" s="113"/>
      <c r="E76" s="54">
        <v>984</v>
      </c>
      <c r="F76" s="55" t="s">
        <v>17</v>
      </c>
      <c r="G76" s="55" t="s">
        <v>109</v>
      </c>
      <c r="H76" s="54">
        <v>200</v>
      </c>
      <c r="I76" s="56">
        <v>17.5</v>
      </c>
      <c r="J76" s="59">
        <v>17.5</v>
      </c>
      <c r="K76" s="53">
        <f t="shared" si="2"/>
        <v>1</v>
      </c>
      <c r="N76" s="31"/>
      <c r="O76" s="31"/>
    </row>
    <row r="77" spans="2:21" s="7" customFormat="1" ht="32.25" hidden="1" customHeight="1" x14ac:dyDescent="0.25">
      <c r="B77" s="143" t="s">
        <v>33</v>
      </c>
      <c r="C77" s="143"/>
      <c r="D77" s="143"/>
      <c r="E77" s="93">
        <v>984</v>
      </c>
      <c r="F77" s="94" t="s">
        <v>34</v>
      </c>
      <c r="G77" s="93"/>
      <c r="H77" s="93"/>
      <c r="I77" s="95">
        <f>I78</f>
        <v>174934.30000000002</v>
      </c>
      <c r="J77" s="96">
        <f>SUM(J78)</f>
        <v>171294.80000000002</v>
      </c>
      <c r="K77" s="42">
        <f t="shared" si="2"/>
        <v>0.97919504636883681</v>
      </c>
      <c r="N77" s="31"/>
      <c r="O77" s="31"/>
    </row>
    <row r="78" spans="2:21" s="3" customFormat="1" ht="17.45" hidden="1" customHeight="1" x14ac:dyDescent="0.25">
      <c r="B78" s="144" t="s">
        <v>35</v>
      </c>
      <c r="C78" s="144"/>
      <c r="D78" s="144"/>
      <c r="E78" s="93">
        <v>984</v>
      </c>
      <c r="F78" s="94" t="s">
        <v>18</v>
      </c>
      <c r="G78" s="80"/>
      <c r="H78" s="80"/>
      <c r="I78" s="95">
        <f>SUM(I79+I81+I83+I85+I87+I92+I95+I97+I90)</f>
        <v>174934.30000000002</v>
      </c>
      <c r="J78" s="96">
        <f>SUM(J79+J81+J83+J85+J87+J90+J92+J95+J97)</f>
        <v>171294.80000000002</v>
      </c>
      <c r="K78" s="42">
        <f t="shared" si="2"/>
        <v>0.97919504636883681</v>
      </c>
      <c r="N78" s="25"/>
      <c r="O78" s="25"/>
    </row>
    <row r="79" spans="2:21" s="8" customFormat="1" ht="46.9" customHeight="1" x14ac:dyDescent="0.25">
      <c r="B79" s="130" t="s">
        <v>125</v>
      </c>
      <c r="C79" s="130"/>
      <c r="D79" s="130"/>
      <c r="E79" s="82">
        <v>984</v>
      </c>
      <c r="F79" s="83" t="s">
        <v>18</v>
      </c>
      <c r="G79" s="77" t="s">
        <v>95</v>
      </c>
      <c r="H79" s="82"/>
      <c r="I79" s="71">
        <f>SUM(I80:I80)</f>
        <v>1110</v>
      </c>
      <c r="J79" s="97">
        <f>SUM(J80)</f>
        <v>1110</v>
      </c>
      <c r="K79" s="53">
        <f t="shared" si="2"/>
        <v>1</v>
      </c>
      <c r="N79" s="28"/>
      <c r="O79" s="28"/>
      <c r="U79" s="18"/>
    </row>
    <row r="80" spans="2:21" s="3" customFormat="1" ht="49.15" hidden="1" customHeight="1" x14ac:dyDescent="0.25">
      <c r="B80" s="112" t="s">
        <v>82</v>
      </c>
      <c r="C80" s="113"/>
      <c r="D80" s="113"/>
      <c r="E80" s="54">
        <v>984</v>
      </c>
      <c r="F80" s="55" t="s">
        <v>18</v>
      </c>
      <c r="G80" s="81" t="s">
        <v>95</v>
      </c>
      <c r="H80" s="54">
        <v>200</v>
      </c>
      <c r="I80" s="56">
        <v>1110</v>
      </c>
      <c r="J80" s="61">
        <v>1110</v>
      </c>
      <c r="K80" s="53">
        <f t="shared" si="2"/>
        <v>1</v>
      </c>
      <c r="N80" s="25"/>
      <c r="O80" s="25"/>
    </row>
    <row r="81" spans="2:15" s="3" customFormat="1" ht="66.599999999999994" hidden="1" customHeight="1" x14ac:dyDescent="0.25">
      <c r="B81" s="140" t="s">
        <v>74</v>
      </c>
      <c r="C81" s="140"/>
      <c r="D81" s="140"/>
      <c r="E81" s="49">
        <v>984</v>
      </c>
      <c r="F81" s="50" t="s">
        <v>18</v>
      </c>
      <c r="G81" s="50" t="s">
        <v>69</v>
      </c>
      <c r="H81" s="49"/>
      <c r="I81" s="51">
        <f>SUM(I82)</f>
        <v>229.4</v>
      </c>
      <c r="J81" s="52">
        <f>SUM(J82)</f>
        <v>229.4</v>
      </c>
      <c r="K81" s="53">
        <f t="shared" si="2"/>
        <v>1</v>
      </c>
      <c r="N81" s="25"/>
      <c r="O81" s="25"/>
    </row>
    <row r="82" spans="2:15" s="3" customFormat="1" ht="45.6" hidden="1" customHeight="1" x14ac:dyDescent="0.25">
      <c r="B82" s="112" t="s">
        <v>82</v>
      </c>
      <c r="C82" s="112"/>
      <c r="D82" s="112"/>
      <c r="E82" s="54">
        <v>984</v>
      </c>
      <c r="F82" s="55" t="s">
        <v>18</v>
      </c>
      <c r="G82" s="55" t="s">
        <v>69</v>
      </c>
      <c r="H82" s="54">
        <v>200</v>
      </c>
      <c r="I82" s="56">
        <v>229.4</v>
      </c>
      <c r="J82" s="59">
        <v>229.4</v>
      </c>
      <c r="K82" s="53">
        <f t="shared" si="2"/>
        <v>1</v>
      </c>
      <c r="N82" s="25"/>
      <c r="O82" s="25"/>
    </row>
    <row r="83" spans="2:15" s="8" customFormat="1" ht="124.9" hidden="1" customHeight="1" x14ac:dyDescent="0.25">
      <c r="B83" s="135" t="s">
        <v>133</v>
      </c>
      <c r="C83" s="135"/>
      <c r="D83" s="135"/>
      <c r="E83" s="76">
        <v>984</v>
      </c>
      <c r="F83" s="77" t="s">
        <v>18</v>
      </c>
      <c r="G83" s="82">
        <v>6000000162</v>
      </c>
      <c r="H83" s="77"/>
      <c r="I83" s="71">
        <f>SUM(I84)</f>
        <v>133</v>
      </c>
      <c r="J83" s="97">
        <f>SUM(J84)</f>
        <v>133</v>
      </c>
      <c r="K83" s="53">
        <f t="shared" si="2"/>
        <v>1</v>
      </c>
      <c r="N83" s="28"/>
      <c r="O83" s="28"/>
    </row>
    <row r="84" spans="2:15" s="3" customFormat="1" ht="49.15" hidden="1" customHeight="1" x14ac:dyDescent="0.25">
      <c r="B84" s="112" t="s">
        <v>82</v>
      </c>
      <c r="C84" s="113"/>
      <c r="D84" s="113"/>
      <c r="E84" s="80">
        <v>984</v>
      </c>
      <c r="F84" s="81" t="s">
        <v>18</v>
      </c>
      <c r="G84" s="54">
        <v>6000000162</v>
      </c>
      <c r="H84" s="81" t="s">
        <v>45</v>
      </c>
      <c r="I84" s="56">
        <v>133</v>
      </c>
      <c r="J84" s="61">
        <v>133</v>
      </c>
      <c r="K84" s="53">
        <f t="shared" si="2"/>
        <v>1</v>
      </c>
      <c r="N84" s="25"/>
      <c r="O84" s="25"/>
    </row>
    <row r="85" spans="2:15" s="3" customFormat="1" ht="72" hidden="1" customHeight="1" x14ac:dyDescent="0.25">
      <c r="B85" s="140" t="s">
        <v>127</v>
      </c>
      <c r="C85" s="140"/>
      <c r="D85" s="140"/>
      <c r="E85" s="49">
        <v>984</v>
      </c>
      <c r="F85" s="50" t="s">
        <v>18</v>
      </c>
      <c r="G85" s="49" t="s">
        <v>71</v>
      </c>
      <c r="H85" s="49"/>
      <c r="I85" s="51">
        <f>SUM(I86)</f>
        <v>58671.6</v>
      </c>
      <c r="J85" s="52">
        <f>SUM(J86)</f>
        <v>58554.7</v>
      </c>
      <c r="K85" s="53">
        <f t="shared" si="2"/>
        <v>0.99800755391023932</v>
      </c>
      <c r="N85" s="25"/>
      <c r="O85" s="25"/>
    </row>
    <row r="86" spans="2:15" s="3" customFormat="1" ht="46.5" hidden="1" customHeight="1" x14ac:dyDescent="0.25">
      <c r="B86" s="112" t="s">
        <v>82</v>
      </c>
      <c r="C86" s="112"/>
      <c r="D86" s="112"/>
      <c r="E86" s="54">
        <v>984</v>
      </c>
      <c r="F86" s="55" t="s">
        <v>18</v>
      </c>
      <c r="G86" s="54" t="s">
        <v>71</v>
      </c>
      <c r="H86" s="54">
        <v>200</v>
      </c>
      <c r="I86" s="56">
        <v>58671.6</v>
      </c>
      <c r="J86" s="59">
        <v>58554.7</v>
      </c>
      <c r="K86" s="53">
        <f t="shared" si="2"/>
        <v>0.99800755391023932</v>
      </c>
      <c r="N86" s="25"/>
      <c r="O86" s="25"/>
    </row>
    <row r="87" spans="2:15" s="8" customFormat="1" ht="51" hidden="1" customHeight="1" x14ac:dyDescent="0.25">
      <c r="B87" s="137" t="s">
        <v>113</v>
      </c>
      <c r="C87" s="135"/>
      <c r="D87" s="135"/>
      <c r="E87" s="76">
        <v>984</v>
      </c>
      <c r="F87" s="77" t="s">
        <v>18</v>
      </c>
      <c r="G87" s="77" t="s">
        <v>65</v>
      </c>
      <c r="H87" s="77"/>
      <c r="I87" s="98">
        <f>SUM(I88+I89)</f>
        <v>31570.799999999999</v>
      </c>
      <c r="J87" s="79">
        <f>SUM(J88+J89)</f>
        <v>30454.2</v>
      </c>
      <c r="K87" s="53">
        <f t="shared" si="2"/>
        <v>0.96463187502375614</v>
      </c>
      <c r="N87" s="28"/>
      <c r="O87" s="28"/>
    </row>
    <row r="88" spans="2:15" s="4" customFormat="1" ht="49.15" hidden="1" customHeight="1" x14ac:dyDescent="0.25">
      <c r="B88" s="114" t="s">
        <v>82</v>
      </c>
      <c r="C88" s="115"/>
      <c r="D88" s="115"/>
      <c r="E88" s="89">
        <v>984</v>
      </c>
      <c r="F88" s="88" t="s">
        <v>18</v>
      </c>
      <c r="G88" s="88" t="s">
        <v>65</v>
      </c>
      <c r="H88" s="88" t="s">
        <v>45</v>
      </c>
      <c r="I88" s="99">
        <v>30900.3</v>
      </c>
      <c r="J88" s="85">
        <v>29783.7</v>
      </c>
      <c r="K88" s="53">
        <f t="shared" si="2"/>
        <v>0.9638644285006942</v>
      </c>
      <c r="N88" s="26"/>
      <c r="O88" s="26"/>
    </row>
    <row r="89" spans="2:15" s="4" customFormat="1" ht="19.149999999999999" hidden="1" customHeight="1" x14ac:dyDescent="0.25">
      <c r="B89" s="112" t="s">
        <v>44</v>
      </c>
      <c r="C89" s="112"/>
      <c r="D89" s="112"/>
      <c r="E89" s="89">
        <v>984</v>
      </c>
      <c r="F89" s="88" t="s">
        <v>18</v>
      </c>
      <c r="G89" s="88" t="s">
        <v>65</v>
      </c>
      <c r="H89" s="88" t="s">
        <v>47</v>
      </c>
      <c r="I89" s="99">
        <v>670.5</v>
      </c>
      <c r="J89" s="85">
        <v>670.5</v>
      </c>
      <c r="K89" s="53">
        <f t="shared" si="2"/>
        <v>1</v>
      </c>
      <c r="N89" s="26"/>
      <c r="O89" s="26"/>
    </row>
    <row r="90" spans="2:15" s="4" customFormat="1" ht="78" hidden="1" customHeight="1" x14ac:dyDescent="0.25">
      <c r="B90" s="116" t="s">
        <v>141</v>
      </c>
      <c r="C90" s="116"/>
      <c r="D90" s="116"/>
      <c r="E90" s="89">
        <v>984</v>
      </c>
      <c r="F90" s="88" t="s">
        <v>18</v>
      </c>
      <c r="G90" s="88" t="s">
        <v>147</v>
      </c>
      <c r="H90" s="88"/>
      <c r="I90" s="84">
        <f>SUM(I91)</f>
        <v>102</v>
      </c>
      <c r="J90" s="92">
        <f>SUM(J91)</f>
        <v>102</v>
      </c>
      <c r="K90" s="53">
        <f t="shared" si="2"/>
        <v>1</v>
      </c>
      <c r="N90" s="26"/>
      <c r="O90" s="26"/>
    </row>
    <row r="91" spans="2:15" s="4" customFormat="1" ht="49.15" hidden="1" customHeight="1" x14ac:dyDescent="0.25">
      <c r="B91" s="114" t="s">
        <v>82</v>
      </c>
      <c r="C91" s="115"/>
      <c r="D91" s="115"/>
      <c r="E91" s="89">
        <v>984</v>
      </c>
      <c r="F91" s="88" t="s">
        <v>18</v>
      </c>
      <c r="G91" s="88" t="s">
        <v>147</v>
      </c>
      <c r="H91" s="88" t="s">
        <v>45</v>
      </c>
      <c r="I91" s="84">
        <v>102</v>
      </c>
      <c r="J91" s="92">
        <v>102</v>
      </c>
      <c r="K91" s="53">
        <f t="shared" si="2"/>
        <v>1</v>
      </c>
      <c r="N91" s="26"/>
      <c r="O91" s="26"/>
    </row>
    <row r="92" spans="2:15" ht="79.150000000000006" hidden="1" customHeight="1" x14ac:dyDescent="0.25">
      <c r="B92" s="120" t="s">
        <v>128</v>
      </c>
      <c r="C92" s="120"/>
      <c r="D92" s="120"/>
      <c r="E92" s="100">
        <v>984</v>
      </c>
      <c r="F92" s="101" t="s">
        <v>18</v>
      </c>
      <c r="G92" s="102" t="s">
        <v>66</v>
      </c>
      <c r="H92" s="101"/>
      <c r="I92" s="78">
        <f>SUM(I93+I94)</f>
        <v>67796.600000000006</v>
      </c>
      <c r="J92" s="86">
        <f>SUM(J93+J94)</f>
        <v>66245.600000000006</v>
      </c>
      <c r="K92" s="53">
        <f t="shared" si="2"/>
        <v>0.97712274656841203</v>
      </c>
    </row>
    <row r="93" spans="2:15" ht="47.45" hidden="1" customHeight="1" x14ac:dyDescent="0.25">
      <c r="B93" s="112" t="s">
        <v>82</v>
      </c>
      <c r="C93" s="112"/>
      <c r="D93" s="112"/>
      <c r="E93" s="103">
        <v>984</v>
      </c>
      <c r="F93" s="104" t="s">
        <v>18</v>
      </c>
      <c r="G93" s="81" t="s">
        <v>66</v>
      </c>
      <c r="H93" s="104" t="s">
        <v>45</v>
      </c>
      <c r="I93" s="62">
        <v>65314.9</v>
      </c>
      <c r="J93" s="86">
        <v>63763.9</v>
      </c>
      <c r="K93" s="53">
        <f t="shared" si="2"/>
        <v>0.97625350417745416</v>
      </c>
    </row>
    <row r="94" spans="2:15" ht="17.45" hidden="1" customHeight="1" x14ac:dyDescent="0.25">
      <c r="B94" s="138" t="s">
        <v>44</v>
      </c>
      <c r="C94" s="138"/>
      <c r="D94" s="138"/>
      <c r="E94" s="103">
        <v>984</v>
      </c>
      <c r="F94" s="104" t="s">
        <v>18</v>
      </c>
      <c r="G94" s="81" t="s">
        <v>66</v>
      </c>
      <c r="H94" s="104" t="s">
        <v>47</v>
      </c>
      <c r="I94" s="62">
        <v>2481.6999999999998</v>
      </c>
      <c r="J94" s="86">
        <v>2481.6999999999998</v>
      </c>
      <c r="K94" s="53">
        <f t="shared" si="2"/>
        <v>1</v>
      </c>
    </row>
    <row r="95" spans="2:15" s="8" customFormat="1" ht="76.900000000000006" hidden="1" customHeight="1" x14ac:dyDescent="0.25">
      <c r="B95" s="137" t="s">
        <v>126</v>
      </c>
      <c r="C95" s="139"/>
      <c r="D95" s="139"/>
      <c r="E95" s="76">
        <v>984</v>
      </c>
      <c r="F95" s="77" t="s">
        <v>18</v>
      </c>
      <c r="G95" s="77" t="s">
        <v>114</v>
      </c>
      <c r="H95" s="77"/>
      <c r="I95" s="71">
        <f>SUM(I96)</f>
        <v>12946.9</v>
      </c>
      <c r="J95" s="79">
        <f>SUM(J96)</f>
        <v>12683.9</v>
      </c>
      <c r="K95" s="53">
        <f t="shared" si="2"/>
        <v>0.97968625694181621</v>
      </c>
      <c r="N95" s="28"/>
      <c r="O95" s="28"/>
    </row>
    <row r="96" spans="2:15" s="4" customFormat="1" ht="43.9" hidden="1" customHeight="1" x14ac:dyDescent="0.25">
      <c r="B96" s="114" t="s">
        <v>82</v>
      </c>
      <c r="C96" s="115"/>
      <c r="D96" s="115"/>
      <c r="E96" s="89">
        <v>984</v>
      </c>
      <c r="F96" s="88" t="s">
        <v>18</v>
      </c>
      <c r="G96" s="88" t="s">
        <v>114</v>
      </c>
      <c r="H96" s="88" t="s">
        <v>45</v>
      </c>
      <c r="I96" s="84">
        <v>12946.9</v>
      </c>
      <c r="J96" s="85">
        <v>12683.9</v>
      </c>
      <c r="K96" s="53">
        <f t="shared" si="2"/>
        <v>0.97968625694181621</v>
      </c>
      <c r="N96" s="26"/>
      <c r="O96" s="26"/>
    </row>
    <row r="97" spans="2:15" ht="100.9" hidden="1" customHeight="1" x14ac:dyDescent="0.25">
      <c r="B97" s="136" t="s">
        <v>151</v>
      </c>
      <c r="C97" s="120"/>
      <c r="D97" s="120"/>
      <c r="E97" s="100">
        <v>984</v>
      </c>
      <c r="F97" s="101" t="s">
        <v>18</v>
      </c>
      <c r="G97" s="81" t="s">
        <v>150</v>
      </c>
      <c r="H97" s="101"/>
      <c r="I97" s="71">
        <f>SUM(I98)</f>
        <v>2374</v>
      </c>
      <c r="J97" s="61">
        <f>SUM(J98)</f>
        <v>1782</v>
      </c>
      <c r="K97" s="53">
        <f t="shared" si="2"/>
        <v>0.75063184498736313</v>
      </c>
    </row>
    <row r="98" spans="2:15" ht="47.25" hidden="1" customHeight="1" x14ac:dyDescent="0.25">
      <c r="B98" s="112" t="s">
        <v>82</v>
      </c>
      <c r="C98" s="113"/>
      <c r="D98" s="113"/>
      <c r="E98" s="103">
        <v>984</v>
      </c>
      <c r="F98" s="104" t="s">
        <v>18</v>
      </c>
      <c r="G98" s="81" t="s">
        <v>150</v>
      </c>
      <c r="H98" s="104" t="s">
        <v>45</v>
      </c>
      <c r="I98" s="56">
        <v>2374</v>
      </c>
      <c r="J98" s="61">
        <v>1782</v>
      </c>
      <c r="K98" s="53">
        <f t="shared" si="2"/>
        <v>0.75063184498736313</v>
      </c>
    </row>
    <row r="99" spans="2:15" ht="17.25" hidden="1" customHeight="1" x14ac:dyDescent="0.25">
      <c r="B99" s="133" t="s">
        <v>19</v>
      </c>
      <c r="C99" s="133"/>
      <c r="D99" s="133"/>
      <c r="E99" s="37">
        <v>984</v>
      </c>
      <c r="F99" s="43" t="s">
        <v>20</v>
      </c>
      <c r="G99" s="37"/>
      <c r="H99" s="37"/>
      <c r="I99" s="44">
        <f>SUM(I100+I105+I110)</f>
        <v>9077.9</v>
      </c>
      <c r="J99" s="41">
        <f>SUM(J100+J105+J110)</f>
        <v>8971.1</v>
      </c>
      <c r="K99" s="42">
        <f t="shared" si="2"/>
        <v>0.98823516452042881</v>
      </c>
    </row>
    <row r="100" spans="2:15" ht="47.45" hidden="1" customHeight="1" x14ac:dyDescent="0.25">
      <c r="B100" s="134" t="s">
        <v>43</v>
      </c>
      <c r="C100" s="134"/>
      <c r="D100" s="134"/>
      <c r="E100" s="45">
        <v>984</v>
      </c>
      <c r="F100" s="46" t="s">
        <v>42</v>
      </c>
      <c r="G100" s="45"/>
      <c r="H100" s="45"/>
      <c r="I100" s="47">
        <f>SUM(I101+I103)</f>
        <v>221.1</v>
      </c>
      <c r="J100" s="48">
        <f>SUM(J101+J103)</f>
        <v>180.7</v>
      </c>
      <c r="K100" s="58">
        <f t="shared" si="2"/>
        <v>0.81727725011307095</v>
      </c>
    </row>
    <row r="101" spans="2:15" s="4" customFormat="1" ht="79.150000000000006" hidden="1" customHeight="1" x14ac:dyDescent="0.25">
      <c r="B101" s="135" t="s">
        <v>129</v>
      </c>
      <c r="C101" s="135"/>
      <c r="D101" s="135"/>
      <c r="E101" s="82">
        <v>984</v>
      </c>
      <c r="F101" s="83" t="s">
        <v>42</v>
      </c>
      <c r="G101" s="82">
        <v>4280000181</v>
      </c>
      <c r="H101" s="82"/>
      <c r="I101" s="71">
        <f>I102</f>
        <v>181.6</v>
      </c>
      <c r="J101" s="85">
        <f>SUM(J102)</f>
        <v>141.19999999999999</v>
      </c>
      <c r="K101" s="53">
        <f t="shared" si="2"/>
        <v>0.77753303964757703</v>
      </c>
      <c r="N101" s="26"/>
      <c r="O101" s="26"/>
    </row>
    <row r="102" spans="2:15" ht="46.5" hidden="1" customHeight="1" x14ac:dyDescent="0.25">
      <c r="B102" s="112" t="s">
        <v>82</v>
      </c>
      <c r="C102" s="113"/>
      <c r="D102" s="113"/>
      <c r="E102" s="54">
        <v>984</v>
      </c>
      <c r="F102" s="55" t="s">
        <v>42</v>
      </c>
      <c r="G102" s="54">
        <v>4280000181</v>
      </c>
      <c r="H102" s="54">
        <v>200</v>
      </c>
      <c r="I102" s="56">
        <v>181.6</v>
      </c>
      <c r="J102" s="59">
        <v>141.19999999999999</v>
      </c>
      <c r="K102" s="53">
        <f t="shared" si="2"/>
        <v>0.77753303964757703</v>
      </c>
    </row>
    <row r="103" spans="2:15" s="3" customFormat="1" ht="80.45" hidden="1" customHeight="1" x14ac:dyDescent="0.25">
      <c r="B103" s="136" t="s">
        <v>102</v>
      </c>
      <c r="C103" s="136"/>
      <c r="D103" s="136"/>
      <c r="E103" s="49">
        <v>984</v>
      </c>
      <c r="F103" s="50" t="s">
        <v>42</v>
      </c>
      <c r="G103" s="49">
        <v>4500000462</v>
      </c>
      <c r="H103" s="49"/>
      <c r="I103" s="51">
        <f>SUM(I104)</f>
        <v>39.5</v>
      </c>
      <c r="J103" s="52">
        <f>SUM(J104)</f>
        <v>39.5</v>
      </c>
      <c r="K103" s="53">
        <f t="shared" si="2"/>
        <v>1</v>
      </c>
      <c r="N103" s="25"/>
      <c r="O103" s="25"/>
    </row>
    <row r="104" spans="2:15" ht="47.25" hidden="1" customHeight="1" x14ac:dyDescent="0.25">
      <c r="B104" s="112" t="s">
        <v>82</v>
      </c>
      <c r="C104" s="113"/>
      <c r="D104" s="113"/>
      <c r="E104" s="54">
        <v>984</v>
      </c>
      <c r="F104" s="55" t="s">
        <v>42</v>
      </c>
      <c r="G104" s="54">
        <v>4500000462</v>
      </c>
      <c r="H104" s="54">
        <v>200</v>
      </c>
      <c r="I104" s="56">
        <v>39.5</v>
      </c>
      <c r="J104" s="59">
        <v>39.5</v>
      </c>
      <c r="K104" s="53">
        <f t="shared" si="2"/>
        <v>1</v>
      </c>
    </row>
    <row r="105" spans="2:15" ht="17.25" hidden="1" customHeight="1" x14ac:dyDescent="0.25">
      <c r="B105" s="132" t="s">
        <v>87</v>
      </c>
      <c r="C105" s="132"/>
      <c r="D105" s="132"/>
      <c r="E105" s="45">
        <v>984</v>
      </c>
      <c r="F105" s="46" t="s">
        <v>21</v>
      </c>
      <c r="G105" s="45"/>
      <c r="H105" s="45"/>
      <c r="I105" s="47">
        <f>SUM(I108+I106)</f>
        <v>8596.7999999999993</v>
      </c>
      <c r="J105" s="48">
        <f>SUM(J106+J108)</f>
        <v>8530.4</v>
      </c>
      <c r="K105" s="58">
        <f t="shared" si="2"/>
        <v>0.99227619579378379</v>
      </c>
    </row>
    <row r="106" spans="2:15" s="4" customFormat="1" ht="43.15" customHeight="1" x14ac:dyDescent="0.25">
      <c r="B106" s="116" t="s">
        <v>118</v>
      </c>
      <c r="C106" s="116"/>
      <c r="D106" s="116"/>
      <c r="E106" s="82">
        <v>984</v>
      </c>
      <c r="F106" s="83" t="s">
        <v>21</v>
      </c>
      <c r="G106" s="83" t="s">
        <v>117</v>
      </c>
      <c r="H106" s="82"/>
      <c r="I106" s="71">
        <f>SUM(I107)</f>
        <v>397</v>
      </c>
      <c r="J106" s="85">
        <f>SUM(J107)</f>
        <v>330.6</v>
      </c>
      <c r="K106" s="53">
        <f t="shared" si="2"/>
        <v>0.83274559193954667</v>
      </c>
      <c r="N106" s="26"/>
      <c r="O106" s="26"/>
    </row>
    <row r="107" spans="2:15" ht="47.45" hidden="1" customHeight="1" x14ac:dyDescent="0.25">
      <c r="B107" s="112" t="s">
        <v>82</v>
      </c>
      <c r="C107" s="112"/>
      <c r="D107" s="112"/>
      <c r="E107" s="54">
        <v>984</v>
      </c>
      <c r="F107" s="55" t="s">
        <v>21</v>
      </c>
      <c r="G107" s="55" t="s">
        <v>117</v>
      </c>
      <c r="H107" s="54">
        <v>200</v>
      </c>
      <c r="I107" s="56">
        <v>397</v>
      </c>
      <c r="J107" s="59">
        <v>330.6</v>
      </c>
      <c r="K107" s="53">
        <f t="shared" si="2"/>
        <v>0.83274559193954667</v>
      </c>
    </row>
    <row r="108" spans="2:15" ht="79.900000000000006" hidden="1" customHeight="1" x14ac:dyDescent="0.25">
      <c r="B108" s="131" t="s">
        <v>122</v>
      </c>
      <c r="C108" s="131"/>
      <c r="D108" s="131"/>
      <c r="E108" s="105">
        <v>984</v>
      </c>
      <c r="F108" s="102" t="s">
        <v>21</v>
      </c>
      <c r="G108" s="105">
        <v>7950000560</v>
      </c>
      <c r="H108" s="105"/>
      <c r="I108" s="78">
        <f>SUM(I109)</f>
        <v>8199.7999999999993</v>
      </c>
      <c r="J108" s="59">
        <f>SUM(J109)</f>
        <v>8199.7999999999993</v>
      </c>
      <c r="K108" s="53">
        <f t="shared" si="2"/>
        <v>1</v>
      </c>
    </row>
    <row r="109" spans="2:15" s="3" customFormat="1" ht="48" hidden="1" customHeight="1" x14ac:dyDescent="0.25">
      <c r="B109" s="112" t="s">
        <v>82</v>
      </c>
      <c r="C109" s="113"/>
      <c r="D109" s="113"/>
      <c r="E109" s="80">
        <v>984</v>
      </c>
      <c r="F109" s="81" t="s">
        <v>21</v>
      </c>
      <c r="G109" s="80">
        <v>7950000560</v>
      </c>
      <c r="H109" s="80">
        <v>200</v>
      </c>
      <c r="I109" s="62">
        <v>8199.7999999999993</v>
      </c>
      <c r="J109" s="59">
        <v>8199.7999999999993</v>
      </c>
      <c r="K109" s="53">
        <f t="shared" si="2"/>
        <v>1</v>
      </c>
      <c r="N109" s="25"/>
      <c r="O109" s="25"/>
    </row>
    <row r="110" spans="2:15" s="3" customFormat="1" ht="22.9" hidden="1" customHeight="1" x14ac:dyDescent="0.25">
      <c r="B110" s="132" t="s">
        <v>88</v>
      </c>
      <c r="C110" s="132"/>
      <c r="D110" s="132"/>
      <c r="E110" s="45">
        <v>984</v>
      </c>
      <c r="F110" s="46" t="s">
        <v>89</v>
      </c>
      <c r="G110" s="45"/>
      <c r="H110" s="45"/>
      <c r="I110" s="47">
        <f>SUM(I111+I113)</f>
        <v>260</v>
      </c>
      <c r="J110" s="57">
        <f>SUM(J111+J113)</f>
        <v>260</v>
      </c>
      <c r="K110" s="42">
        <f t="shared" si="2"/>
        <v>1</v>
      </c>
      <c r="N110" s="25"/>
      <c r="O110" s="25"/>
    </row>
    <row r="111" spans="2:15" s="8" customFormat="1" ht="69.599999999999994" customHeight="1" x14ac:dyDescent="0.25">
      <c r="B111" s="130" t="s">
        <v>115</v>
      </c>
      <c r="C111" s="130"/>
      <c r="D111" s="130"/>
      <c r="E111" s="82">
        <v>984</v>
      </c>
      <c r="F111" s="83" t="s">
        <v>89</v>
      </c>
      <c r="G111" s="83" t="s">
        <v>116</v>
      </c>
      <c r="H111" s="82"/>
      <c r="I111" s="71">
        <f>SUM(I112)</f>
        <v>80</v>
      </c>
      <c r="J111" s="97">
        <f>SUM(J112)</f>
        <v>80</v>
      </c>
      <c r="K111" s="53">
        <f t="shared" si="2"/>
        <v>1</v>
      </c>
      <c r="N111" s="28"/>
      <c r="O111" s="28"/>
    </row>
    <row r="112" spans="2:15" s="3" customFormat="1" ht="45.6" hidden="1" customHeight="1" x14ac:dyDescent="0.25">
      <c r="B112" s="114" t="s">
        <v>82</v>
      </c>
      <c r="C112" s="115"/>
      <c r="D112" s="115"/>
      <c r="E112" s="54">
        <v>984</v>
      </c>
      <c r="F112" s="55" t="s">
        <v>89</v>
      </c>
      <c r="G112" s="55" t="s">
        <v>116</v>
      </c>
      <c r="H112" s="54">
        <v>200</v>
      </c>
      <c r="I112" s="56">
        <v>80</v>
      </c>
      <c r="J112" s="61">
        <v>80</v>
      </c>
      <c r="K112" s="53">
        <f t="shared" si="2"/>
        <v>1</v>
      </c>
      <c r="N112" s="25"/>
      <c r="O112" s="25"/>
    </row>
    <row r="113" spans="2:15" s="8" customFormat="1" ht="96" customHeight="1" x14ac:dyDescent="0.25">
      <c r="B113" s="116" t="s">
        <v>134</v>
      </c>
      <c r="C113" s="116"/>
      <c r="D113" s="116"/>
      <c r="E113" s="82">
        <v>984</v>
      </c>
      <c r="F113" s="83" t="s">
        <v>89</v>
      </c>
      <c r="G113" s="83" t="s">
        <v>136</v>
      </c>
      <c r="H113" s="82"/>
      <c r="I113" s="84">
        <f>SUM(I114)</f>
        <v>180</v>
      </c>
      <c r="J113" s="92">
        <f>SUM(J114)</f>
        <v>180</v>
      </c>
      <c r="K113" s="53">
        <f t="shared" si="2"/>
        <v>1</v>
      </c>
      <c r="N113" s="28"/>
      <c r="O113" s="28"/>
    </row>
    <row r="114" spans="2:15" s="8" customFormat="1" ht="45.6" hidden="1" customHeight="1" x14ac:dyDescent="0.25">
      <c r="B114" s="112" t="s">
        <v>82</v>
      </c>
      <c r="C114" s="112"/>
      <c r="D114" s="112"/>
      <c r="E114" s="54">
        <v>984</v>
      </c>
      <c r="F114" s="55" t="s">
        <v>89</v>
      </c>
      <c r="G114" s="55" t="s">
        <v>136</v>
      </c>
      <c r="H114" s="54">
        <v>200</v>
      </c>
      <c r="I114" s="84">
        <v>180</v>
      </c>
      <c r="J114" s="92">
        <v>180</v>
      </c>
      <c r="K114" s="53">
        <f t="shared" si="2"/>
        <v>1</v>
      </c>
      <c r="N114" s="28"/>
      <c r="O114" s="28"/>
    </row>
    <row r="115" spans="2:15" ht="17.25" hidden="1" customHeight="1" x14ac:dyDescent="0.25">
      <c r="B115" s="118" t="s">
        <v>79</v>
      </c>
      <c r="C115" s="118"/>
      <c r="D115" s="118"/>
      <c r="E115" s="37">
        <v>984</v>
      </c>
      <c r="F115" s="43" t="s">
        <v>22</v>
      </c>
      <c r="G115" s="37"/>
      <c r="H115" s="54"/>
      <c r="I115" s="44">
        <f>SUM(I116+I125)</f>
        <v>30701.7</v>
      </c>
      <c r="J115" s="41">
        <f>SUM(J116+J125)</f>
        <v>30512.5</v>
      </c>
      <c r="K115" s="42">
        <f t="shared" si="2"/>
        <v>0.99383747479781248</v>
      </c>
    </row>
    <row r="116" spans="2:15" ht="16.5" hidden="1" customHeight="1" x14ac:dyDescent="0.25">
      <c r="B116" s="129" t="s">
        <v>23</v>
      </c>
      <c r="C116" s="129"/>
      <c r="D116" s="129"/>
      <c r="E116" s="45">
        <v>984</v>
      </c>
      <c r="F116" s="46" t="s">
        <v>24</v>
      </c>
      <c r="G116" s="49"/>
      <c r="H116" s="49"/>
      <c r="I116" s="47">
        <f>SUM(I117+I119+I121+I123)</f>
        <v>15908.2</v>
      </c>
      <c r="J116" s="41">
        <f>SUM(J117+J119+J121+J123)</f>
        <v>15743.2</v>
      </c>
      <c r="K116" s="42">
        <f t="shared" si="2"/>
        <v>0.98962799059604478</v>
      </c>
    </row>
    <row r="117" spans="2:15" s="8" customFormat="1" ht="69" hidden="1" customHeight="1" x14ac:dyDescent="0.25">
      <c r="B117" s="130" t="s">
        <v>102</v>
      </c>
      <c r="C117" s="130"/>
      <c r="D117" s="130"/>
      <c r="E117" s="82">
        <v>984</v>
      </c>
      <c r="F117" s="83" t="s">
        <v>24</v>
      </c>
      <c r="G117" s="82">
        <v>4500000462</v>
      </c>
      <c r="H117" s="82"/>
      <c r="I117" s="71">
        <f>SUM(I118)</f>
        <v>1466</v>
      </c>
      <c r="J117" s="97">
        <f>SUM(J118)</f>
        <v>1373</v>
      </c>
      <c r="K117" s="53">
        <f t="shared" si="2"/>
        <v>0.93656207366984989</v>
      </c>
      <c r="N117" s="28"/>
      <c r="O117" s="28"/>
    </row>
    <row r="118" spans="2:15" s="4" customFormat="1" ht="42" hidden="1" customHeight="1" x14ac:dyDescent="0.25">
      <c r="B118" s="114" t="s">
        <v>82</v>
      </c>
      <c r="C118" s="115"/>
      <c r="D118" s="115"/>
      <c r="E118" s="67">
        <v>984</v>
      </c>
      <c r="F118" s="66" t="s">
        <v>24</v>
      </c>
      <c r="G118" s="67">
        <v>4500000462</v>
      </c>
      <c r="H118" s="67">
        <v>200</v>
      </c>
      <c r="I118" s="84">
        <v>1466</v>
      </c>
      <c r="J118" s="92">
        <v>1373</v>
      </c>
      <c r="K118" s="53">
        <f t="shared" si="2"/>
        <v>0.93656207366984989</v>
      </c>
      <c r="N118" s="26"/>
      <c r="O118" s="26"/>
    </row>
    <row r="119" spans="2:15" s="8" customFormat="1" ht="79.150000000000006" hidden="1" customHeight="1" x14ac:dyDescent="0.25">
      <c r="B119" s="130" t="s">
        <v>123</v>
      </c>
      <c r="C119" s="130"/>
      <c r="D119" s="130"/>
      <c r="E119" s="82">
        <v>984</v>
      </c>
      <c r="F119" s="83" t="s">
        <v>24</v>
      </c>
      <c r="G119" s="82">
        <v>7950000200</v>
      </c>
      <c r="H119" s="82"/>
      <c r="I119" s="71">
        <f>SUM(I120)</f>
        <v>10210.200000000001</v>
      </c>
      <c r="J119" s="79">
        <f>SUM(J120)</f>
        <v>10138.4</v>
      </c>
      <c r="K119" s="53">
        <f t="shared" si="2"/>
        <v>0.99296781649722821</v>
      </c>
      <c r="N119" s="28"/>
      <c r="O119" s="28"/>
    </row>
    <row r="120" spans="2:15" s="8" customFormat="1" ht="46.5" hidden="1" customHeight="1" x14ac:dyDescent="0.25">
      <c r="B120" s="114" t="s">
        <v>82</v>
      </c>
      <c r="C120" s="115"/>
      <c r="D120" s="115"/>
      <c r="E120" s="67">
        <v>984</v>
      </c>
      <c r="F120" s="66" t="s">
        <v>24</v>
      </c>
      <c r="G120" s="67">
        <v>7950000200</v>
      </c>
      <c r="H120" s="67">
        <v>200</v>
      </c>
      <c r="I120" s="84">
        <v>10210.200000000001</v>
      </c>
      <c r="J120" s="85">
        <v>10138.4</v>
      </c>
      <c r="K120" s="53">
        <f t="shared" si="2"/>
        <v>0.99296781649722821</v>
      </c>
      <c r="N120" s="28"/>
      <c r="O120" s="28"/>
    </row>
    <row r="121" spans="2:15" ht="57.6" hidden="1" customHeight="1" x14ac:dyDescent="0.25">
      <c r="B121" s="120" t="s">
        <v>124</v>
      </c>
      <c r="C121" s="120"/>
      <c r="D121" s="120"/>
      <c r="E121" s="49">
        <v>984</v>
      </c>
      <c r="F121" s="50" t="s">
        <v>24</v>
      </c>
      <c r="G121" s="49">
        <v>7950000210</v>
      </c>
      <c r="H121" s="49"/>
      <c r="I121" s="71">
        <f>SUM(I122)</f>
        <v>1330.1</v>
      </c>
      <c r="J121" s="52">
        <f>SUM(J122)</f>
        <v>1330.1</v>
      </c>
      <c r="K121" s="53">
        <f t="shared" si="2"/>
        <v>1</v>
      </c>
    </row>
    <row r="122" spans="2:15" s="3" customFormat="1" ht="40.9" hidden="1" customHeight="1" x14ac:dyDescent="0.25">
      <c r="B122" s="112" t="s">
        <v>82</v>
      </c>
      <c r="C122" s="113"/>
      <c r="D122" s="113"/>
      <c r="E122" s="54">
        <v>984</v>
      </c>
      <c r="F122" s="55" t="s">
        <v>24</v>
      </c>
      <c r="G122" s="54">
        <v>7950000210</v>
      </c>
      <c r="H122" s="54">
        <v>200</v>
      </c>
      <c r="I122" s="56">
        <v>1330.1</v>
      </c>
      <c r="J122" s="59">
        <v>1330.1</v>
      </c>
      <c r="K122" s="53">
        <f t="shared" si="2"/>
        <v>1</v>
      </c>
      <c r="N122" s="25"/>
      <c r="O122" s="25"/>
    </row>
    <row r="123" spans="2:15" ht="72" hidden="1" customHeight="1" x14ac:dyDescent="0.25">
      <c r="B123" s="131" t="s">
        <v>122</v>
      </c>
      <c r="C123" s="131"/>
      <c r="D123" s="131"/>
      <c r="E123" s="105">
        <v>984</v>
      </c>
      <c r="F123" s="102" t="s">
        <v>24</v>
      </c>
      <c r="G123" s="105">
        <v>7950000560</v>
      </c>
      <c r="H123" s="105"/>
      <c r="I123" s="78">
        <f>SUM(I124)</f>
        <v>2901.9</v>
      </c>
      <c r="J123" s="52">
        <f>SUM(J124)</f>
        <v>2901.7</v>
      </c>
      <c r="K123" s="53">
        <f t="shared" si="2"/>
        <v>0.99993107963747885</v>
      </c>
    </row>
    <row r="124" spans="2:15" ht="42.6" hidden="1" customHeight="1" x14ac:dyDescent="0.25">
      <c r="B124" s="112" t="s">
        <v>82</v>
      </c>
      <c r="C124" s="113"/>
      <c r="D124" s="113"/>
      <c r="E124" s="80">
        <v>984</v>
      </c>
      <c r="F124" s="81" t="s">
        <v>24</v>
      </c>
      <c r="G124" s="80">
        <v>7950000560</v>
      </c>
      <c r="H124" s="80">
        <v>200</v>
      </c>
      <c r="I124" s="62">
        <v>2901.9</v>
      </c>
      <c r="J124" s="59">
        <v>2901.7</v>
      </c>
      <c r="K124" s="53">
        <f t="shared" si="2"/>
        <v>0.99993107963747885</v>
      </c>
    </row>
    <row r="125" spans="2:15" ht="28.9" hidden="1" customHeight="1" x14ac:dyDescent="0.25">
      <c r="B125" s="110" t="s">
        <v>92</v>
      </c>
      <c r="C125" s="110"/>
      <c r="D125" s="110"/>
      <c r="E125" s="45">
        <v>984</v>
      </c>
      <c r="F125" s="46" t="s">
        <v>91</v>
      </c>
      <c r="G125" s="45"/>
      <c r="H125" s="45"/>
      <c r="I125" s="47">
        <f>SUM(I126)</f>
        <v>14793.5</v>
      </c>
      <c r="J125" s="48">
        <f>SUM(J126)</f>
        <v>14769.3</v>
      </c>
      <c r="K125" s="58">
        <f t="shared" si="2"/>
        <v>0.99836414641565552</v>
      </c>
    </row>
    <row r="126" spans="2:15" ht="79.900000000000006" hidden="1" customHeight="1" x14ac:dyDescent="0.25">
      <c r="B126" s="120" t="s">
        <v>102</v>
      </c>
      <c r="C126" s="120"/>
      <c r="D126" s="120"/>
      <c r="E126" s="49">
        <v>984</v>
      </c>
      <c r="F126" s="50" t="s">
        <v>91</v>
      </c>
      <c r="G126" s="49">
        <v>4500000462</v>
      </c>
      <c r="H126" s="49"/>
      <c r="I126" s="51">
        <f>SUM(I127+I128)</f>
        <v>14793.5</v>
      </c>
      <c r="J126" s="59">
        <f>SUM(J127+J128)</f>
        <v>14769.3</v>
      </c>
      <c r="K126" s="53">
        <f t="shared" si="2"/>
        <v>0.99836414641565552</v>
      </c>
    </row>
    <row r="127" spans="2:15" ht="97.15" hidden="1" customHeight="1" x14ac:dyDescent="0.25">
      <c r="B127" s="112" t="s">
        <v>46</v>
      </c>
      <c r="C127" s="113"/>
      <c r="D127" s="113"/>
      <c r="E127" s="54">
        <v>984</v>
      </c>
      <c r="F127" s="55" t="s">
        <v>91</v>
      </c>
      <c r="G127" s="54">
        <v>4500000462</v>
      </c>
      <c r="H127" s="55" t="s">
        <v>48</v>
      </c>
      <c r="I127" s="62">
        <v>11215.6</v>
      </c>
      <c r="J127" s="59">
        <v>11201.5</v>
      </c>
      <c r="K127" s="53">
        <f t="shared" si="2"/>
        <v>0.998742822497236</v>
      </c>
    </row>
    <row r="128" spans="2:15" s="4" customFormat="1" ht="41.45" hidden="1" customHeight="1" x14ac:dyDescent="0.25">
      <c r="B128" s="114" t="s">
        <v>82</v>
      </c>
      <c r="C128" s="115"/>
      <c r="D128" s="115"/>
      <c r="E128" s="67">
        <v>984</v>
      </c>
      <c r="F128" s="66" t="s">
        <v>91</v>
      </c>
      <c r="G128" s="67">
        <v>4500000462</v>
      </c>
      <c r="H128" s="66" t="s">
        <v>45</v>
      </c>
      <c r="I128" s="90">
        <v>3577.9</v>
      </c>
      <c r="J128" s="85">
        <v>3567.8</v>
      </c>
      <c r="K128" s="53">
        <f t="shared" si="2"/>
        <v>0.99717711506749773</v>
      </c>
      <c r="N128" s="26"/>
      <c r="O128" s="26"/>
    </row>
    <row r="129" spans="2:15" s="3" customFormat="1" ht="16.5" hidden="1" customHeight="1" x14ac:dyDescent="0.25">
      <c r="B129" s="128" t="s">
        <v>25</v>
      </c>
      <c r="C129" s="128"/>
      <c r="D129" s="128"/>
      <c r="E129" s="37">
        <v>984</v>
      </c>
      <c r="F129" s="37">
        <v>1000</v>
      </c>
      <c r="G129" s="37"/>
      <c r="H129" s="37"/>
      <c r="I129" s="44">
        <f>SUM(I130+I138+I135)</f>
        <v>27774.000000000004</v>
      </c>
      <c r="J129" s="57">
        <f>SUM(J130+J135+J138)</f>
        <v>26978.1</v>
      </c>
      <c r="K129" s="53">
        <f t="shared" si="2"/>
        <v>0.97134370274357296</v>
      </c>
      <c r="N129" s="25"/>
      <c r="O129" s="25"/>
    </row>
    <row r="130" spans="2:15" ht="16.5" hidden="1" customHeight="1" x14ac:dyDescent="0.25">
      <c r="B130" s="129" t="s">
        <v>101</v>
      </c>
      <c r="C130" s="129"/>
      <c r="D130" s="129"/>
      <c r="E130" s="45">
        <v>984</v>
      </c>
      <c r="F130" s="45">
        <v>1001</v>
      </c>
      <c r="G130" s="45"/>
      <c r="H130" s="45"/>
      <c r="I130" s="47">
        <f>SUM(I131+I133)</f>
        <v>1242.3000000000002</v>
      </c>
      <c r="J130" s="48">
        <f>SUM(J131+J133)</f>
        <v>1242.2</v>
      </c>
      <c r="K130" s="58">
        <f t="shared" si="2"/>
        <v>0.99991950414553643</v>
      </c>
    </row>
    <row r="131" spans="2:15" s="3" customFormat="1" ht="42" hidden="1" customHeight="1" x14ac:dyDescent="0.25">
      <c r="B131" s="122" t="s">
        <v>119</v>
      </c>
      <c r="C131" s="122"/>
      <c r="D131" s="122"/>
      <c r="E131" s="49">
        <v>984</v>
      </c>
      <c r="F131" s="49">
        <v>1001</v>
      </c>
      <c r="G131" s="49">
        <v>5050000231</v>
      </c>
      <c r="H131" s="49"/>
      <c r="I131" s="51">
        <f>SUM(I132)</f>
        <v>563.20000000000005</v>
      </c>
      <c r="J131" s="52">
        <f>SUM(J132)</f>
        <v>563.1</v>
      </c>
      <c r="K131" s="53">
        <f t="shared" si="2"/>
        <v>0.99982244318181812</v>
      </c>
      <c r="N131" s="25"/>
      <c r="O131" s="25"/>
    </row>
    <row r="132" spans="2:15" s="3" customFormat="1" ht="30" hidden="1" customHeight="1" x14ac:dyDescent="0.25">
      <c r="B132" s="123" t="s">
        <v>80</v>
      </c>
      <c r="C132" s="124"/>
      <c r="D132" s="124"/>
      <c r="E132" s="54">
        <v>984</v>
      </c>
      <c r="F132" s="54">
        <v>1001</v>
      </c>
      <c r="G132" s="54">
        <v>5050000231</v>
      </c>
      <c r="H132" s="55" t="s">
        <v>49</v>
      </c>
      <c r="I132" s="56">
        <v>563.20000000000005</v>
      </c>
      <c r="J132" s="59">
        <v>563.1</v>
      </c>
      <c r="K132" s="53">
        <f t="shared" si="2"/>
        <v>0.99982244318181812</v>
      </c>
      <c r="N132" s="25"/>
      <c r="O132" s="25"/>
    </row>
    <row r="133" spans="2:15" s="3" customFormat="1" ht="63.6" hidden="1" customHeight="1" x14ac:dyDescent="0.25">
      <c r="B133" s="127" t="s">
        <v>120</v>
      </c>
      <c r="C133" s="127"/>
      <c r="D133" s="127"/>
      <c r="E133" s="49">
        <v>984</v>
      </c>
      <c r="F133" s="49">
        <v>1001</v>
      </c>
      <c r="G133" s="49">
        <v>5050000240</v>
      </c>
      <c r="H133" s="49"/>
      <c r="I133" s="51">
        <f>SUM(I134)</f>
        <v>679.1</v>
      </c>
      <c r="J133" s="52">
        <f>SUM(J134)</f>
        <v>679.1</v>
      </c>
      <c r="K133" s="53">
        <f t="shared" si="2"/>
        <v>1</v>
      </c>
      <c r="N133" s="25"/>
      <c r="O133" s="25"/>
    </row>
    <row r="134" spans="2:15" s="3" customFormat="1" ht="29.45" hidden="1" customHeight="1" x14ac:dyDescent="0.25">
      <c r="B134" s="123" t="s">
        <v>80</v>
      </c>
      <c r="C134" s="124"/>
      <c r="D134" s="124"/>
      <c r="E134" s="54">
        <v>984</v>
      </c>
      <c r="F134" s="54">
        <v>1001</v>
      </c>
      <c r="G134" s="54">
        <v>5050000240</v>
      </c>
      <c r="H134" s="55" t="s">
        <v>49</v>
      </c>
      <c r="I134" s="56">
        <v>679.1</v>
      </c>
      <c r="J134" s="59">
        <v>679.1</v>
      </c>
      <c r="K134" s="53">
        <f t="shared" si="2"/>
        <v>1</v>
      </c>
      <c r="N134" s="25"/>
      <c r="O134" s="25"/>
    </row>
    <row r="135" spans="2:15" s="3" customFormat="1" ht="20.45" hidden="1" customHeight="1" x14ac:dyDescent="0.25">
      <c r="B135" s="121" t="s">
        <v>132</v>
      </c>
      <c r="C135" s="121"/>
      <c r="D135" s="121"/>
      <c r="E135" s="37">
        <v>984</v>
      </c>
      <c r="F135" s="37">
        <v>1003</v>
      </c>
      <c r="G135" s="37"/>
      <c r="H135" s="43"/>
      <c r="I135" s="44">
        <f>SUM(I136)</f>
        <v>1281.9000000000001</v>
      </c>
      <c r="J135" s="64">
        <f>SUM(J136)</f>
        <v>1281.8</v>
      </c>
      <c r="K135" s="42">
        <f t="shared" si="2"/>
        <v>0.99992199079491373</v>
      </c>
      <c r="N135" s="25"/>
      <c r="O135" s="25"/>
    </row>
    <row r="136" spans="2:15" s="3" customFormat="1" ht="62.45" hidden="1" customHeight="1" x14ac:dyDescent="0.25">
      <c r="B136" s="122" t="s">
        <v>121</v>
      </c>
      <c r="C136" s="122"/>
      <c r="D136" s="122"/>
      <c r="E136" s="49">
        <v>984</v>
      </c>
      <c r="F136" s="49">
        <v>1003</v>
      </c>
      <c r="G136" s="49">
        <v>5050000232</v>
      </c>
      <c r="H136" s="49"/>
      <c r="I136" s="51">
        <f>SUM(I137)</f>
        <v>1281.9000000000001</v>
      </c>
      <c r="J136" s="52">
        <f>SUM(J137)</f>
        <v>1281.8</v>
      </c>
      <c r="K136" s="53">
        <f t="shared" si="2"/>
        <v>0.99992199079491373</v>
      </c>
      <c r="N136" s="25"/>
      <c r="O136" s="25"/>
    </row>
    <row r="137" spans="2:15" s="3" customFormat="1" ht="32.450000000000003" hidden="1" customHeight="1" x14ac:dyDescent="0.25">
      <c r="B137" s="123" t="s">
        <v>80</v>
      </c>
      <c r="C137" s="124"/>
      <c r="D137" s="124"/>
      <c r="E137" s="54">
        <v>984</v>
      </c>
      <c r="F137" s="54">
        <v>1003</v>
      </c>
      <c r="G137" s="54">
        <v>5050000232</v>
      </c>
      <c r="H137" s="55" t="s">
        <v>49</v>
      </c>
      <c r="I137" s="56">
        <v>1281.9000000000001</v>
      </c>
      <c r="J137" s="59">
        <v>1281.8</v>
      </c>
      <c r="K137" s="53">
        <f t="shared" si="2"/>
        <v>0.99992199079491373</v>
      </c>
      <c r="N137" s="25"/>
      <c r="O137" s="25"/>
    </row>
    <row r="138" spans="2:15" s="3" customFormat="1" ht="15.6" hidden="1" customHeight="1" x14ac:dyDescent="0.25">
      <c r="B138" s="129" t="s">
        <v>26</v>
      </c>
      <c r="C138" s="129"/>
      <c r="D138" s="129"/>
      <c r="E138" s="45">
        <v>984</v>
      </c>
      <c r="F138" s="45">
        <v>1004</v>
      </c>
      <c r="G138" s="49"/>
      <c r="H138" s="49"/>
      <c r="I138" s="47">
        <f>SUM(I139+I141)</f>
        <v>25249.800000000003</v>
      </c>
      <c r="J138" s="57">
        <f>SUM(J139+J141)</f>
        <v>24454.1</v>
      </c>
      <c r="K138" s="42">
        <f t="shared" ref="K138:K161" si="3">SUM(J138/I138)</f>
        <v>0.96848687910399278</v>
      </c>
      <c r="N138" s="25"/>
      <c r="O138" s="25"/>
    </row>
    <row r="139" spans="2:15" s="3" customFormat="1" ht="96" hidden="1" customHeight="1" x14ac:dyDescent="0.25">
      <c r="B139" s="120" t="s">
        <v>77</v>
      </c>
      <c r="C139" s="120"/>
      <c r="D139" s="120"/>
      <c r="E139" s="49">
        <v>984</v>
      </c>
      <c r="F139" s="49">
        <v>1004</v>
      </c>
      <c r="G139" s="50" t="s">
        <v>72</v>
      </c>
      <c r="H139" s="49"/>
      <c r="I139" s="51">
        <f>SUM(I140)</f>
        <v>16755.900000000001</v>
      </c>
      <c r="J139" s="52">
        <f>SUM(J140)</f>
        <v>16306.8</v>
      </c>
      <c r="K139" s="53">
        <f t="shared" si="3"/>
        <v>0.97319750058188448</v>
      </c>
      <c r="N139" s="25"/>
      <c r="O139" s="25"/>
    </row>
    <row r="140" spans="2:15" ht="30.75" hidden="1" customHeight="1" x14ac:dyDescent="0.25">
      <c r="B140" s="123" t="s">
        <v>80</v>
      </c>
      <c r="C140" s="124"/>
      <c r="D140" s="124"/>
      <c r="E140" s="54">
        <v>984</v>
      </c>
      <c r="F140" s="54">
        <v>1004</v>
      </c>
      <c r="G140" s="55" t="s">
        <v>72</v>
      </c>
      <c r="H140" s="54">
        <v>300</v>
      </c>
      <c r="I140" s="56">
        <v>16755.900000000001</v>
      </c>
      <c r="J140" s="59">
        <v>16306.8</v>
      </c>
      <c r="K140" s="53">
        <f t="shared" si="3"/>
        <v>0.97319750058188448</v>
      </c>
    </row>
    <row r="141" spans="2:15" s="3" customFormat="1" ht="73.900000000000006" hidden="1" customHeight="1" x14ac:dyDescent="0.25">
      <c r="B141" s="120" t="s">
        <v>78</v>
      </c>
      <c r="C141" s="120"/>
      <c r="D141" s="120"/>
      <c r="E141" s="49">
        <v>984</v>
      </c>
      <c r="F141" s="49">
        <v>1004</v>
      </c>
      <c r="G141" s="50" t="s">
        <v>73</v>
      </c>
      <c r="H141" s="49"/>
      <c r="I141" s="51">
        <f>SUM(I142)</f>
        <v>8493.9</v>
      </c>
      <c r="J141" s="52">
        <f>SUM(J142)</f>
        <v>8147.3</v>
      </c>
      <c r="K141" s="70">
        <f t="shared" si="3"/>
        <v>0.95919424528190822</v>
      </c>
      <c r="N141" s="25"/>
      <c r="O141" s="25"/>
    </row>
    <row r="142" spans="2:15" s="3" customFormat="1" ht="30" hidden="1" customHeight="1" x14ac:dyDescent="0.25">
      <c r="B142" s="123" t="s">
        <v>80</v>
      </c>
      <c r="C142" s="124"/>
      <c r="D142" s="124"/>
      <c r="E142" s="54">
        <v>984</v>
      </c>
      <c r="F142" s="54">
        <v>1004</v>
      </c>
      <c r="G142" s="55" t="s">
        <v>73</v>
      </c>
      <c r="H142" s="54">
        <v>300</v>
      </c>
      <c r="I142" s="56">
        <v>8493.9</v>
      </c>
      <c r="J142" s="59">
        <v>8147.3</v>
      </c>
      <c r="K142" s="53">
        <f t="shared" si="3"/>
        <v>0.95919424528190822</v>
      </c>
      <c r="N142" s="25"/>
      <c r="O142" s="25"/>
    </row>
    <row r="143" spans="2:15" s="4" customFormat="1" ht="22.15" hidden="1" customHeight="1" x14ac:dyDescent="0.25">
      <c r="B143" s="125" t="s">
        <v>27</v>
      </c>
      <c r="C143" s="125"/>
      <c r="D143" s="125"/>
      <c r="E143" s="65">
        <v>984</v>
      </c>
      <c r="F143" s="106" t="s">
        <v>28</v>
      </c>
      <c r="G143" s="65"/>
      <c r="H143" s="65"/>
      <c r="I143" s="68">
        <f>SUM(I144)</f>
        <v>24421.200000000001</v>
      </c>
      <c r="J143" s="107">
        <f>SUM(J144)</f>
        <v>24227.899999999998</v>
      </c>
      <c r="K143" s="42">
        <f t="shared" si="3"/>
        <v>0.99208474604032548</v>
      </c>
      <c r="N143" s="26"/>
      <c r="O143" s="26"/>
    </row>
    <row r="144" spans="2:15" s="4" customFormat="1" ht="17.25" hidden="1" customHeight="1" x14ac:dyDescent="0.25">
      <c r="B144" s="126" t="s">
        <v>81</v>
      </c>
      <c r="C144" s="126"/>
      <c r="D144" s="126"/>
      <c r="E144" s="72">
        <v>984</v>
      </c>
      <c r="F144" s="73" t="s">
        <v>29</v>
      </c>
      <c r="G144" s="72"/>
      <c r="H144" s="72"/>
      <c r="I144" s="74">
        <f>SUM(I149+I145+I147)</f>
        <v>24421.200000000001</v>
      </c>
      <c r="J144" s="75">
        <f>SUM(J145+J147+J149)</f>
        <v>24227.899999999998</v>
      </c>
      <c r="K144" s="58">
        <f t="shared" si="3"/>
        <v>0.99208474604032548</v>
      </c>
      <c r="N144" s="26"/>
      <c r="O144" s="26"/>
    </row>
    <row r="145" spans="2:15" s="4" customFormat="1" ht="110.45" customHeight="1" x14ac:dyDescent="0.25">
      <c r="B145" s="116" t="s">
        <v>134</v>
      </c>
      <c r="C145" s="116"/>
      <c r="D145" s="116"/>
      <c r="E145" s="82">
        <v>984</v>
      </c>
      <c r="F145" s="83" t="s">
        <v>29</v>
      </c>
      <c r="G145" s="83" t="s">
        <v>136</v>
      </c>
      <c r="H145" s="82"/>
      <c r="I145" s="71">
        <f>SUM(I146)</f>
        <v>271.5</v>
      </c>
      <c r="J145" s="79">
        <f>SUM(J146)</f>
        <v>270.3</v>
      </c>
      <c r="K145" s="70">
        <f t="shared" si="3"/>
        <v>0.9955801104972376</v>
      </c>
      <c r="N145" s="26"/>
      <c r="O145" s="26"/>
    </row>
    <row r="146" spans="2:15" s="4" customFormat="1" ht="47.45" hidden="1" customHeight="1" x14ac:dyDescent="0.25">
      <c r="B146" s="112" t="s">
        <v>82</v>
      </c>
      <c r="C146" s="112"/>
      <c r="D146" s="112"/>
      <c r="E146" s="54">
        <v>984</v>
      </c>
      <c r="F146" s="55" t="s">
        <v>29</v>
      </c>
      <c r="G146" s="55" t="s">
        <v>136</v>
      </c>
      <c r="H146" s="54">
        <v>200</v>
      </c>
      <c r="I146" s="56">
        <v>271.5</v>
      </c>
      <c r="J146" s="85">
        <v>270.3</v>
      </c>
      <c r="K146" s="53">
        <f t="shared" si="3"/>
        <v>0.9955801104972376</v>
      </c>
      <c r="N146" s="26"/>
      <c r="O146" s="26"/>
    </row>
    <row r="147" spans="2:15" s="4" customFormat="1" ht="78" customHeight="1" x14ac:dyDescent="0.25">
      <c r="B147" s="116" t="s">
        <v>135</v>
      </c>
      <c r="C147" s="116"/>
      <c r="D147" s="116"/>
      <c r="E147" s="82">
        <v>984</v>
      </c>
      <c r="F147" s="83" t="s">
        <v>29</v>
      </c>
      <c r="G147" s="83" t="s">
        <v>137</v>
      </c>
      <c r="H147" s="82"/>
      <c r="I147" s="71">
        <f>SUM(I148)</f>
        <v>51.7</v>
      </c>
      <c r="J147" s="79">
        <f>SUM(J148)</f>
        <v>51.5</v>
      </c>
      <c r="K147" s="70">
        <f t="shared" si="3"/>
        <v>0.99613152804642158</v>
      </c>
      <c r="N147" s="26"/>
      <c r="O147" s="26"/>
    </row>
    <row r="148" spans="2:15" s="4" customFormat="1" ht="45.6" hidden="1" customHeight="1" x14ac:dyDescent="0.25">
      <c r="B148" s="112" t="s">
        <v>82</v>
      </c>
      <c r="C148" s="112"/>
      <c r="D148" s="112"/>
      <c r="E148" s="54">
        <v>984</v>
      </c>
      <c r="F148" s="55" t="s">
        <v>29</v>
      </c>
      <c r="G148" s="55" t="s">
        <v>137</v>
      </c>
      <c r="H148" s="54">
        <v>200</v>
      </c>
      <c r="I148" s="56">
        <v>51.7</v>
      </c>
      <c r="J148" s="85">
        <v>51.5</v>
      </c>
      <c r="K148" s="53">
        <f t="shared" si="3"/>
        <v>0.99613152804642158</v>
      </c>
      <c r="N148" s="26"/>
      <c r="O148" s="26"/>
    </row>
    <row r="149" spans="2:15" s="8" customFormat="1" ht="70.150000000000006" hidden="1" customHeight="1" x14ac:dyDescent="0.25">
      <c r="B149" s="116" t="s">
        <v>53</v>
      </c>
      <c r="C149" s="117"/>
      <c r="D149" s="117"/>
      <c r="E149" s="82">
        <v>984</v>
      </c>
      <c r="F149" s="83" t="s">
        <v>29</v>
      </c>
      <c r="G149" s="82">
        <v>4870000463</v>
      </c>
      <c r="H149" s="82"/>
      <c r="I149" s="71">
        <f>SUM(I150+I151+I152)</f>
        <v>24098</v>
      </c>
      <c r="J149" s="79">
        <f>SUM(J150+J151+J152)</f>
        <v>23906.1</v>
      </c>
      <c r="K149" s="53">
        <f t="shared" si="3"/>
        <v>0.99203668354220265</v>
      </c>
      <c r="N149" s="28"/>
      <c r="O149" s="28"/>
    </row>
    <row r="150" spans="2:15" s="8" customFormat="1" ht="94.9" hidden="1" customHeight="1" x14ac:dyDescent="0.25">
      <c r="B150" s="114" t="s">
        <v>46</v>
      </c>
      <c r="C150" s="115"/>
      <c r="D150" s="115"/>
      <c r="E150" s="67">
        <v>984</v>
      </c>
      <c r="F150" s="66" t="s">
        <v>29</v>
      </c>
      <c r="G150" s="67">
        <v>4870000463</v>
      </c>
      <c r="H150" s="67">
        <v>100</v>
      </c>
      <c r="I150" s="84">
        <v>13438.4</v>
      </c>
      <c r="J150" s="85">
        <v>13425.7</v>
      </c>
      <c r="K150" s="53">
        <f t="shared" si="3"/>
        <v>0.99905494701750219</v>
      </c>
      <c r="N150" s="28"/>
      <c r="O150" s="28"/>
    </row>
    <row r="151" spans="2:15" s="3" customFormat="1" ht="46.9" hidden="1" customHeight="1" x14ac:dyDescent="0.25">
      <c r="B151" s="112" t="s">
        <v>82</v>
      </c>
      <c r="C151" s="112"/>
      <c r="D151" s="112"/>
      <c r="E151" s="54">
        <v>984</v>
      </c>
      <c r="F151" s="55" t="s">
        <v>29</v>
      </c>
      <c r="G151" s="54">
        <v>4870000463</v>
      </c>
      <c r="H151" s="54">
        <v>200</v>
      </c>
      <c r="I151" s="56">
        <v>10639.4</v>
      </c>
      <c r="J151" s="59">
        <v>10460.299999999999</v>
      </c>
      <c r="K151" s="53">
        <f t="shared" si="3"/>
        <v>0.98316634396676506</v>
      </c>
      <c r="N151" s="25"/>
      <c r="O151" s="25"/>
    </row>
    <row r="152" spans="2:15" s="3" customFormat="1" ht="14.45" hidden="1" customHeight="1" x14ac:dyDescent="0.25">
      <c r="B152" s="112" t="s">
        <v>44</v>
      </c>
      <c r="C152" s="112"/>
      <c r="D152" s="112"/>
      <c r="E152" s="54">
        <v>984</v>
      </c>
      <c r="F152" s="55" t="s">
        <v>29</v>
      </c>
      <c r="G152" s="54">
        <v>4870000463</v>
      </c>
      <c r="H152" s="54">
        <v>800</v>
      </c>
      <c r="I152" s="56">
        <v>20.2</v>
      </c>
      <c r="J152" s="59">
        <v>20.100000000000001</v>
      </c>
      <c r="K152" s="53">
        <f t="shared" si="3"/>
        <v>0.99504950495049516</v>
      </c>
      <c r="N152" s="25"/>
      <c r="O152" s="25"/>
    </row>
    <row r="153" spans="2:15" ht="31.15" hidden="1" customHeight="1" x14ac:dyDescent="0.25">
      <c r="B153" s="118" t="s">
        <v>30</v>
      </c>
      <c r="C153" s="118"/>
      <c r="D153" s="118"/>
      <c r="E153" s="37">
        <v>984</v>
      </c>
      <c r="F153" s="37">
        <v>1200</v>
      </c>
      <c r="G153" s="37"/>
      <c r="H153" s="37"/>
      <c r="I153" s="44">
        <f>SUM(I154+I157)</f>
        <v>10406.599999999999</v>
      </c>
      <c r="J153" s="64">
        <f>SUM(J154+J157)</f>
        <v>10324.200000000001</v>
      </c>
      <c r="K153" s="42">
        <f t="shared" si="3"/>
        <v>0.99208194799454208</v>
      </c>
    </row>
    <row r="154" spans="2:15" ht="15" hidden="1" customHeight="1" x14ac:dyDescent="0.25">
      <c r="B154" s="119" t="s">
        <v>31</v>
      </c>
      <c r="C154" s="119"/>
      <c r="D154" s="119"/>
      <c r="E154" s="45">
        <v>984</v>
      </c>
      <c r="F154" s="46" t="s">
        <v>32</v>
      </c>
      <c r="G154" s="45"/>
      <c r="H154" s="49"/>
      <c r="I154" s="47">
        <f>SUM(I155)</f>
        <v>2705</v>
      </c>
      <c r="J154" s="48">
        <f>SUM(J155)</f>
        <v>2629.8</v>
      </c>
      <c r="K154" s="58">
        <f t="shared" si="3"/>
        <v>0.97219963031423295</v>
      </c>
    </row>
    <row r="155" spans="2:15" ht="73.150000000000006" hidden="1" customHeight="1" x14ac:dyDescent="0.25">
      <c r="B155" s="120" t="s">
        <v>74</v>
      </c>
      <c r="C155" s="120"/>
      <c r="D155" s="120"/>
      <c r="E155" s="49">
        <v>984</v>
      </c>
      <c r="F155" s="50" t="s">
        <v>32</v>
      </c>
      <c r="G155" s="50" t="s">
        <v>69</v>
      </c>
      <c r="H155" s="49"/>
      <c r="I155" s="51">
        <f>SUM(I156)</f>
        <v>2705</v>
      </c>
      <c r="J155" s="59">
        <f>SUM(J156)</f>
        <v>2629.8</v>
      </c>
      <c r="K155" s="53">
        <f t="shared" si="3"/>
        <v>0.97219963031423295</v>
      </c>
    </row>
    <row r="156" spans="2:15" ht="43.15" hidden="1" customHeight="1" x14ac:dyDescent="0.25">
      <c r="B156" s="112" t="s">
        <v>82</v>
      </c>
      <c r="C156" s="112"/>
      <c r="D156" s="112"/>
      <c r="E156" s="54">
        <v>984</v>
      </c>
      <c r="F156" s="55" t="s">
        <v>32</v>
      </c>
      <c r="G156" s="55" t="s">
        <v>69</v>
      </c>
      <c r="H156" s="55" t="s">
        <v>45</v>
      </c>
      <c r="I156" s="56">
        <v>2705</v>
      </c>
      <c r="J156" s="59">
        <v>2629.8</v>
      </c>
      <c r="K156" s="53">
        <f t="shared" si="3"/>
        <v>0.97219963031423295</v>
      </c>
      <c r="L156" s="1" t="s">
        <v>86</v>
      </c>
    </row>
    <row r="157" spans="2:15" s="2" customFormat="1" ht="31.15" hidden="1" customHeight="1" x14ac:dyDescent="0.25">
      <c r="B157" s="110" t="s">
        <v>144</v>
      </c>
      <c r="C157" s="110"/>
      <c r="D157" s="110"/>
      <c r="E157" s="45">
        <v>984</v>
      </c>
      <c r="F157" s="46" t="s">
        <v>143</v>
      </c>
      <c r="G157" s="46"/>
      <c r="H157" s="46"/>
      <c r="I157" s="47">
        <f>SUM(I158)</f>
        <v>7701.5999999999995</v>
      </c>
      <c r="J157" s="48">
        <f>SUM(J158)</f>
        <v>7694.4000000000005</v>
      </c>
      <c r="K157" s="58">
        <f t="shared" si="3"/>
        <v>0.999065129323777</v>
      </c>
      <c r="N157" s="22"/>
      <c r="O157" s="22"/>
    </row>
    <row r="158" spans="2:15" ht="69.599999999999994" hidden="1" customHeight="1" x14ac:dyDescent="0.25">
      <c r="B158" s="111" t="s">
        <v>74</v>
      </c>
      <c r="C158" s="111"/>
      <c r="D158" s="111"/>
      <c r="E158" s="49">
        <v>984</v>
      </c>
      <c r="F158" s="50" t="s">
        <v>143</v>
      </c>
      <c r="G158" s="50" t="s">
        <v>69</v>
      </c>
      <c r="H158" s="50"/>
      <c r="I158" s="51">
        <f>SUM(I159+I160)</f>
        <v>7701.5999999999995</v>
      </c>
      <c r="J158" s="59">
        <f>SUM(J160+J159)</f>
        <v>7694.4000000000005</v>
      </c>
      <c r="K158" s="53">
        <f t="shared" si="3"/>
        <v>0.999065129323777</v>
      </c>
    </row>
    <row r="159" spans="2:15" ht="98.45" hidden="1" customHeight="1" x14ac:dyDescent="0.25">
      <c r="B159" s="112" t="s">
        <v>94</v>
      </c>
      <c r="C159" s="113"/>
      <c r="D159" s="113"/>
      <c r="E159" s="54">
        <v>984</v>
      </c>
      <c r="F159" s="55" t="s">
        <v>143</v>
      </c>
      <c r="G159" s="55" t="s">
        <v>69</v>
      </c>
      <c r="H159" s="55" t="s">
        <v>48</v>
      </c>
      <c r="I159" s="56">
        <v>6823.7</v>
      </c>
      <c r="J159" s="59">
        <v>6817.1</v>
      </c>
      <c r="K159" s="53">
        <f t="shared" si="3"/>
        <v>0.99903278280111973</v>
      </c>
    </row>
    <row r="160" spans="2:15" ht="44.45" hidden="1" customHeight="1" x14ac:dyDescent="0.25">
      <c r="B160" s="112" t="s">
        <v>82</v>
      </c>
      <c r="C160" s="112"/>
      <c r="D160" s="112"/>
      <c r="E160" s="54">
        <v>984</v>
      </c>
      <c r="F160" s="55" t="s">
        <v>143</v>
      </c>
      <c r="G160" s="55" t="s">
        <v>69</v>
      </c>
      <c r="H160" s="55" t="s">
        <v>45</v>
      </c>
      <c r="I160" s="56">
        <v>877.9</v>
      </c>
      <c r="J160" s="59">
        <v>877.3</v>
      </c>
      <c r="K160" s="53">
        <f t="shared" si="3"/>
        <v>0.99931655086000681</v>
      </c>
    </row>
    <row r="161" spans="2:15" hidden="1" x14ac:dyDescent="0.25">
      <c r="B161" s="108"/>
      <c r="C161" s="108"/>
      <c r="D161" s="108"/>
      <c r="E161" s="108"/>
      <c r="F161" s="108"/>
      <c r="G161" s="108"/>
      <c r="H161" s="108"/>
      <c r="I161" s="44">
        <f>SUM(I9+I32)</f>
        <v>433155.5</v>
      </c>
      <c r="J161" s="41">
        <f>SUM(J9+J32)</f>
        <v>424147.7</v>
      </c>
      <c r="K161" s="42">
        <f t="shared" si="3"/>
        <v>0.97920423496873532</v>
      </c>
    </row>
    <row r="162" spans="2:15" x14ac:dyDescent="0.25">
      <c r="B162" s="10"/>
      <c r="C162" s="10"/>
    </row>
    <row r="163" spans="2:15" x14ac:dyDescent="0.25">
      <c r="B163" s="10"/>
      <c r="C163" s="10"/>
      <c r="G163" s="109"/>
      <c r="H163" s="109"/>
      <c r="I163" s="109"/>
      <c r="K163" s="17"/>
      <c r="L163" s="17"/>
      <c r="M163" s="17"/>
      <c r="O163" s="32"/>
    </row>
    <row r="164" spans="2:15" x14ac:dyDescent="0.25">
      <c r="B164" s="13"/>
      <c r="C164" s="13"/>
      <c r="D164" s="13"/>
      <c r="E164" s="13"/>
      <c r="F164" s="13"/>
      <c r="G164" s="13"/>
      <c r="H164" s="13"/>
      <c r="I164" s="17"/>
    </row>
    <row r="165" spans="2:15" x14ac:dyDescent="0.25">
      <c r="B165" s="10"/>
      <c r="C165" s="10"/>
      <c r="I165" s="17"/>
    </row>
    <row r="166" spans="2:15" x14ac:dyDescent="0.25">
      <c r="B166" s="10"/>
      <c r="C166" s="10"/>
      <c r="D166" s="14"/>
    </row>
    <row r="167" spans="2:15" x14ac:dyDescent="0.25">
      <c r="B167" s="10"/>
      <c r="C167" s="10"/>
      <c r="D167" s="15"/>
    </row>
    <row r="168" spans="2:15" x14ac:dyDescent="0.25">
      <c r="B168" s="10"/>
      <c r="C168" s="10"/>
      <c r="D168" s="15"/>
    </row>
    <row r="169" spans="2:15" x14ac:dyDescent="0.25">
      <c r="B169" s="10"/>
      <c r="C169" s="10"/>
      <c r="D169" s="15"/>
    </row>
    <row r="170" spans="2:15" x14ac:dyDescent="0.25">
      <c r="B170" s="10"/>
      <c r="C170" s="10"/>
    </row>
    <row r="171" spans="2:15" x14ac:dyDescent="0.25">
      <c r="B171" s="10"/>
      <c r="C171" s="10"/>
    </row>
    <row r="172" spans="2:15" x14ac:dyDescent="0.25">
      <c r="B172" s="10"/>
      <c r="C172" s="10"/>
    </row>
    <row r="173" spans="2:15" x14ac:dyDescent="0.25">
      <c r="B173" s="10"/>
      <c r="C173" s="10"/>
    </row>
    <row r="174" spans="2:15" x14ac:dyDescent="0.25">
      <c r="B174" s="10"/>
      <c r="C174" s="10"/>
    </row>
    <row r="175" spans="2:15" x14ac:dyDescent="0.25">
      <c r="B175" s="10"/>
      <c r="C175" s="10"/>
    </row>
    <row r="176" spans="2:15" x14ac:dyDescent="0.25">
      <c r="B176" s="10"/>
      <c r="C176" s="10"/>
    </row>
  </sheetData>
  <autoFilter ref="B7:K161">
    <filterColumn colId="0" showButton="0">
      <filters>
        <filter val="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"/>
        <filter val="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"/>
        <filter val="Расходы на реализацию мероприятий, направленных на укрепление межнационального и межконфессионального согласия по МП «Безопасный город»"/>
        <filter val="Расходы на реализацию МП &quot;Содействие развитию малого бизнеса на территории муниципального образования&quot;"/>
        <filter val="Расходы на реализацию МП &quot;Формирование комфортной городской среды&quot;"/>
        <filter val="Расходы на реализацию МП «Проведение работ по военно-патриотическому воспитанию граждан»"/>
      </filters>
    </filterColumn>
    <filterColumn colId="1" showButton="0"/>
    <filterColumn colId="3" showButton="0"/>
    <filterColumn colId="4" showButton="0"/>
    <filterColumn colId="5" showButton="0"/>
  </autoFilter>
  <mergeCells count="165">
    <mergeCell ref="J7:J8"/>
    <mergeCell ref="K7:K8"/>
    <mergeCell ref="B1:K1"/>
    <mergeCell ref="B2:K2"/>
    <mergeCell ref="B4:K4"/>
    <mergeCell ref="B5:K5"/>
    <mergeCell ref="B6:I6"/>
    <mergeCell ref="B7:D8"/>
    <mergeCell ref="E7:H7"/>
    <mergeCell ref="I7:I8"/>
    <mergeCell ref="B9:D9"/>
    <mergeCell ref="D3:I3"/>
    <mergeCell ref="B14:D14"/>
    <mergeCell ref="B15:D15"/>
    <mergeCell ref="B16:D16"/>
    <mergeCell ref="B10:D10"/>
    <mergeCell ref="B11:D11"/>
    <mergeCell ref="B12:D12"/>
    <mergeCell ref="B13:D13"/>
    <mergeCell ref="B20:D20"/>
    <mergeCell ref="B21:D21"/>
    <mergeCell ref="B17:D17"/>
    <mergeCell ref="B18:D18"/>
    <mergeCell ref="B19:D19"/>
    <mergeCell ref="B26:D26"/>
    <mergeCell ref="B27:D27"/>
    <mergeCell ref="B28:D28"/>
    <mergeCell ref="B23:D23"/>
    <mergeCell ref="B24:D24"/>
    <mergeCell ref="B25:D25"/>
    <mergeCell ref="B22:D22"/>
    <mergeCell ref="B33:D33"/>
    <mergeCell ref="B34:D34"/>
    <mergeCell ref="B35:D35"/>
    <mergeCell ref="B36:D36"/>
    <mergeCell ref="B29:D29"/>
    <mergeCell ref="B30:D30"/>
    <mergeCell ref="B31:D31"/>
    <mergeCell ref="B32:D32"/>
    <mergeCell ref="B38:D38"/>
    <mergeCell ref="B39:D39"/>
    <mergeCell ref="B40:D40"/>
    <mergeCell ref="B37:D37"/>
    <mergeCell ref="B43:D43"/>
    <mergeCell ref="B44:D44"/>
    <mergeCell ref="B45:D45"/>
    <mergeCell ref="B46:D46"/>
    <mergeCell ref="B47:D47"/>
    <mergeCell ref="B41:D41"/>
    <mergeCell ref="B42:D42"/>
    <mergeCell ref="B50:D50"/>
    <mergeCell ref="B51:D51"/>
    <mergeCell ref="B52:D52"/>
    <mergeCell ref="B53:D53"/>
    <mergeCell ref="B48:D48"/>
    <mergeCell ref="B49:D49"/>
    <mergeCell ref="B56:D56"/>
    <mergeCell ref="B57:D57"/>
    <mergeCell ref="B58:D58"/>
    <mergeCell ref="B59:D59"/>
    <mergeCell ref="B54:D54"/>
    <mergeCell ref="B55:D55"/>
    <mergeCell ref="B64:D64"/>
    <mergeCell ref="B65:D65"/>
    <mergeCell ref="B66:D66"/>
    <mergeCell ref="B67:D67"/>
    <mergeCell ref="B60:D60"/>
    <mergeCell ref="B61:D61"/>
    <mergeCell ref="B62:D62"/>
    <mergeCell ref="B63:D63"/>
    <mergeCell ref="B71:D71"/>
    <mergeCell ref="B72:D72"/>
    <mergeCell ref="B73:D73"/>
    <mergeCell ref="B68:D68"/>
    <mergeCell ref="B69:D69"/>
    <mergeCell ref="B70:D70"/>
    <mergeCell ref="B77:D77"/>
    <mergeCell ref="B78:D78"/>
    <mergeCell ref="B79:D79"/>
    <mergeCell ref="B80:D80"/>
    <mergeCell ref="B74:D74"/>
    <mergeCell ref="B75:D75"/>
    <mergeCell ref="B76:D76"/>
    <mergeCell ref="B84:D84"/>
    <mergeCell ref="B85:D85"/>
    <mergeCell ref="B86:D86"/>
    <mergeCell ref="B81:D81"/>
    <mergeCell ref="B82:D82"/>
    <mergeCell ref="B83:D83"/>
    <mergeCell ref="B90:D90"/>
    <mergeCell ref="B91:D91"/>
    <mergeCell ref="B87:D87"/>
    <mergeCell ref="B88:D88"/>
    <mergeCell ref="B89:D89"/>
    <mergeCell ref="B94:D94"/>
    <mergeCell ref="B95:D95"/>
    <mergeCell ref="B96:D96"/>
    <mergeCell ref="B92:D92"/>
    <mergeCell ref="B93:D93"/>
    <mergeCell ref="B99:D99"/>
    <mergeCell ref="B100:D100"/>
    <mergeCell ref="B101:D101"/>
    <mergeCell ref="B102:D102"/>
    <mergeCell ref="B97:D97"/>
    <mergeCell ref="B98:D98"/>
    <mergeCell ref="B105:D105"/>
    <mergeCell ref="B106:D106"/>
    <mergeCell ref="B107:D107"/>
    <mergeCell ref="B103:D103"/>
    <mergeCell ref="B104:D104"/>
    <mergeCell ref="B111:D111"/>
    <mergeCell ref="B112:D112"/>
    <mergeCell ref="B108:D108"/>
    <mergeCell ref="B109:D109"/>
    <mergeCell ref="B110:D110"/>
    <mergeCell ref="B115:D115"/>
    <mergeCell ref="B116:D116"/>
    <mergeCell ref="B113:D113"/>
    <mergeCell ref="B114:D114"/>
    <mergeCell ref="B121:D121"/>
    <mergeCell ref="B122:D122"/>
    <mergeCell ref="B117:D117"/>
    <mergeCell ref="B118:D118"/>
    <mergeCell ref="B119:D119"/>
    <mergeCell ref="B120:D120"/>
    <mergeCell ref="B127:D127"/>
    <mergeCell ref="B128:D128"/>
    <mergeCell ref="B123:D123"/>
    <mergeCell ref="B124:D124"/>
    <mergeCell ref="B125:D125"/>
    <mergeCell ref="B126:D126"/>
    <mergeCell ref="B132:D132"/>
    <mergeCell ref="B133:D133"/>
    <mergeCell ref="B134:D134"/>
    <mergeCell ref="B129:D129"/>
    <mergeCell ref="B130:D130"/>
    <mergeCell ref="B131:D131"/>
    <mergeCell ref="B138:D138"/>
    <mergeCell ref="B139:D139"/>
    <mergeCell ref="B140:D140"/>
    <mergeCell ref="B141:D141"/>
    <mergeCell ref="B135:D135"/>
    <mergeCell ref="B136:D136"/>
    <mergeCell ref="B137:D137"/>
    <mergeCell ref="B146:D146"/>
    <mergeCell ref="B147:D147"/>
    <mergeCell ref="B148:D148"/>
    <mergeCell ref="B142:D142"/>
    <mergeCell ref="B143:D143"/>
    <mergeCell ref="B144:D144"/>
    <mergeCell ref="B145:D145"/>
    <mergeCell ref="B161:H161"/>
    <mergeCell ref="G163:I163"/>
    <mergeCell ref="B157:D157"/>
    <mergeCell ref="B158:D158"/>
    <mergeCell ref="B159:D159"/>
    <mergeCell ref="B150:D150"/>
    <mergeCell ref="B151:D151"/>
    <mergeCell ref="B149:D149"/>
    <mergeCell ref="B153:D153"/>
    <mergeCell ref="B154:D154"/>
    <mergeCell ref="B155:D155"/>
    <mergeCell ref="B156:D156"/>
    <mergeCell ref="B152:D152"/>
    <mergeCell ref="B160:D160"/>
  </mergeCells>
  <printOptions horizontalCentered="1"/>
  <pageMargins left="0.98425196850393704" right="0.39370078740157483" top="0.59055118110236227" bottom="0.35433070866141736" header="0.39370078740157483" footer="0.31496062992125984"/>
  <pageSetup paperSize="9" scale="91" fitToHeight="17" orientation="portrait" r:id="rId1"/>
  <ignoredErrors>
    <ignoredError sqref="G43:H44 G48:H48 G45:H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стр-ра</vt:lpstr>
      <vt:lpstr>'ведомственная стр-ра'!Область_печати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2023-04-27T14:31:21Z</cp:lastPrinted>
  <dcterms:created xsi:type="dcterms:W3CDTF">2011-06-28T07:51:13Z</dcterms:created>
  <dcterms:modified xsi:type="dcterms:W3CDTF">2023-04-27T14:31:50Z</dcterms:modified>
</cp:coreProperties>
</file>